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 activeTab="2"/>
  </bookViews>
  <sheets>
    <sheet name="BS" sheetId="12" r:id="rId1"/>
    <sheet name="PL" sheetId="13" r:id="rId2"/>
    <sheet name="CF" sheetId="14" r:id="rId3"/>
    <sheet name="CE" sheetId="15" r:id="rId4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B21" i="15" l="1"/>
  <c r="E14" i="15"/>
  <c r="E15" i="15"/>
  <c r="C15" i="15"/>
  <c r="D15" i="15"/>
  <c r="B15" i="15"/>
  <c r="E13" i="15"/>
  <c r="E12" i="15"/>
  <c r="E11" i="15"/>
  <c r="E9" i="15"/>
  <c r="D21" i="15" l="1"/>
  <c r="C21" i="15"/>
  <c r="E20" i="15"/>
  <c r="E19" i="15"/>
  <c r="E18" i="15"/>
  <c r="E17" i="15"/>
  <c r="C44" i="14"/>
  <c r="B44" i="14"/>
  <c r="C37" i="14"/>
  <c r="B37" i="14"/>
  <c r="C17" i="14"/>
  <c r="C29" i="14" s="1"/>
  <c r="C31" i="14" s="1"/>
  <c r="B17" i="14"/>
  <c r="B29" i="14" s="1"/>
  <c r="B31" i="14" s="1"/>
  <c r="C48" i="14" l="1"/>
  <c r="E21" i="15"/>
  <c r="B46" i="14"/>
  <c r="B48" i="14" s="1"/>
  <c r="C18" i="13"/>
  <c r="B18" i="13"/>
  <c r="C10" i="13"/>
  <c r="C12" i="13" s="1"/>
  <c r="C20" i="13" s="1"/>
  <c r="C22" i="13" s="1"/>
  <c r="C26" i="13" s="1"/>
  <c r="C29" i="13" s="1"/>
  <c r="C31" i="13" s="1"/>
  <c r="C32" i="13" s="1"/>
  <c r="B10" i="13"/>
  <c r="B12" i="13" s="1"/>
  <c r="B20" i="13" s="1"/>
  <c r="B22" i="13" s="1"/>
  <c r="B26" i="13" s="1"/>
  <c r="B29" i="13" s="1"/>
  <c r="B31" i="13" s="1"/>
  <c r="B32" i="13" s="1"/>
  <c r="D41" i="12"/>
  <c r="C41" i="12"/>
  <c r="B41" i="12"/>
  <c r="D35" i="12"/>
  <c r="D43" i="12" s="1"/>
  <c r="C35" i="12"/>
  <c r="B35" i="12"/>
  <c r="B43" i="12" s="1"/>
  <c r="D19" i="12"/>
  <c r="C19" i="12"/>
  <c r="B19" i="12"/>
  <c r="D16" i="12"/>
  <c r="D20" i="12" s="1"/>
  <c r="C16" i="12"/>
  <c r="B16" i="12"/>
  <c r="D11" i="12"/>
  <c r="C11" i="12"/>
  <c r="B11" i="12"/>
  <c r="B20" i="12" l="1"/>
  <c r="C20" i="12"/>
  <c r="B25" i="12"/>
  <c r="D25" i="12"/>
  <c r="C43" i="12"/>
  <c r="C25" i="12" l="1"/>
</calcChain>
</file>

<file path=xl/sharedStrings.xml><?xml version="1.0" encoding="utf-8"?>
<sst xmlns="http://schemas.openxmlformats.org/spreadsheetml/2006/main" count="164" uniqueCount="108">
  <si>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</si>
  <si>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</si>
  <si>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</si>
  <si>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</si>
  <si>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</si>
  <si>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</si>
  <si>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</si>
  <si>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</si>
  <si>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</si>
  <si>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</si>
  <si>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</si>
  <si>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</si>
  <si>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</si>
  <si>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</si>
  <si>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</si>
  <si>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</si>
  <si>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</si>
  <si>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</si>
  <si>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</si>
  <si>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</si>
  <si>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</si>
  <si>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</si>
  <si>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</si>
  <si>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</si>
  <si>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</si>
  <si>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</si>
  <si>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</si>
  <si>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</si>
  <si>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</si>
  <si>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</si>
  <si>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</si>
  <si>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</si>
  <si>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</si>
  <si>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</si>
  <si>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</si>
  <si>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</si>
  <si>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</si>
  <si>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</si>
  <si>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</si>
  <si>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</si>
  <si>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</si>
  <si>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</si>
  <si>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</si>
  <si>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</si>
  <si>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</si>
  <si>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</si>
  <si>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</si>
  <si>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</si>
  <si>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</si>
  <si>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</si>
  <si>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</si>
  <si>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</si>
  <si>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CASH FLOWS FROM OPERATING ACTIVITIES:</t>
  </si>
  <si>
    <t>Interest received</t>
  </si>
  <si>
    <t>Interest paid</t>
  </si>
  <si>
    <t>Fee and commission paid</t>
  </si>
  <si>
    <t>Net receipts from trading in foreign currencies</t>
  </si>
  <si>
    <t>Other income received</t>
  </si>
  <si>
    <t>Operating expenses paid</t>
  </si>
  <si>
    <t>Cash flows from operating activities before changes in net operating assets</t>
  </si>
  <si>
    <t>Income tax paid</t>
  </si>
  <si>
    <t>CASH FLOWS FROM INVESTING ACTIVITIES:</t>
  </si>
  <si>
    <t>Purchase of property and equipment</t>
  </si>
  <si>
    <t>Purchase of investments held-to-maturity</t>
  </si>
  <si>
    <t>Proceeds from redemption of investments held to maturity</t>
  </si>
  <si>
    <t>Net cash outflow from investing activities</t>
  </si>
  <si>
    <t>Repayment of other borrowed funds</t>
  </si>
  <si>
    <t>Dividends paid</t>
  </si>
  <si>
    <t>Net change in cash and cash equivalents</t>
  </si>
  <si>
    <t>Additional paid-in capital</t>
  </si>
  <si>
    <t>Total equity</t>
  </si>
  <si>
    <t>Issue of ordinary shares</t>
  </si>
  <si>
    <t>Dividends declared</t>
  </si>
  <si>
    <t>Cash and cash equivalents, beginning of the year</t>
  </si>
  <si>
    <t>Cash and cash equivalents, end of the year</t>
  </si>
  <si>
    <t>In addition paid capital</t>
  </si>
  <si>
    <t>(Increase) decrease in operating assets:</t>
  </si>
  <si>
    <t>Net cash (outflow)/inflow from operating activities</t>
  </si>
  <si>
    <t>Net cash inflow/(outflow) from financing activities</t>
  </si>
  <si>
    <t>Effect of changes in foreign exchange rate fluctions on cash and cash equivalents</t>
  </si>
  <si>
    <t>Chairman of the Board</t>
  </si>
  <si>
    <t>Open Joint Stock Company "Commercial Bank KYRGYZSTAN"</t>
  </si>
  <si>
    <t>Statement of financial position</t>
  </si>
  <si>
    <t>As at 30 June 2017</t>
  </si>
  <si>
    <t>June 2016</t>
  </si>
  <si>
    <t>June 2017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</si>
  <si>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</si>
  <si>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</si>
  <si>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</si>
  <si>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</si>
  <si>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</si>
  <si>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</si>
  <si>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For the period ended 30 June 2017</t>
  </si>
  <si>
    <t>Statement of Cash Flows</t>
  </si>
  <si>
    <t xml:space="preserve">Net receipts (payments) from financial instruments at fair value through profit and loss </t>
  </si>
  <si>
    <t>Changes in operating assets and liabilities:</t>
  </si>
  <si>
    <t>Increase (decrease) in operating liabilities:</t>
  </si>
  <si>
    <t xml:space="preserve">Net cash (outflow)/inflow from operating activities before income tax </t>
  </si>
  <si>
    <t>Proceeds on sale of property and equipment</t>
  </si>
  <si>
    <t>CASH FLOWS FROM FINANCING ACTIVITIES:</t>
  </si>
  <si>
    <t>Proceeds from other borrowed funds</t>
  </si>
  <si>
    <t>Share purchase</t>
  </si>
  <si>
    <t xml:space="preserve">Statement of Changes in Equity </t>
  </si>
  <si>
    <t>As at 31 December 2015</t>
  </si>
  <si>
    <t>Total comprehensive income fof the period</t>
  </si>
  <si>
    <t>Reinvestment of retained earnings to share capital and additional paid-in capital</t>
  </si>
  <si>
    <t>As at 31 December 2016</t>
  </si>
  <si>
    <t>As at 30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</si>
</sst>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mmmm\ yyyy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34">
    <xf numFmtId="0" fontId="0" fillId="0" borderId="0" xfId="0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8" fillId="0" borderId="0" xfId="7" applyFont="1" applyFill="1" applyBorder="1" applyAlignment="1"/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9" fillId="0" borderId="0" xfId="9" applyFont="1" applyFill="1" applyAlignment="1"/>
    <xf numFmtId="0" fontId="10" fillId="0" borderId="0" xfId="0" applyFont="1" applyAlignment="1">
      <alignment horizontal="left" vertical="center"/>
    </xf>
    <xf numFmtId="0" fontId="8" fillId="0" borderId="0" xfId="13" applyFont="1" applyAlignment="1">
      <alignment horizontal="left" vertical="center"/>
    </xf>
    <xf numFmtId="0" fontId="8" fillId="0" borderId="0" xfId="0" applyFont="1"/>
    <xf numFmtId="0" fontId="10" fillId="0" borderId="0" xfId="13" applyFont="1" applyAlignment="1">
      <alignment horizontal="left"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 applyBorder="1" applyAlignment="1">
      <alignment horizontal="left" vertical="center" wrapText="1"/>
    </xf>
    <xf numFmtId="0" fontId="8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13" applyFont="1" applyBorder="1" applyAlignment="1">
      <alignment horizontal="left" vertical="center"/>
    </xf>
    <xf numFmtId="0" fontId="8" fillId="0" borderId="0" xfId="13" quotePrefix="1" applyFont="1" applyBorder="1" applyAlignment="1">
      <alignment horizontal="left" vertical="center" wrapText="1"/>
    </xf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0" fontId="8" fillId="0" borderId="0" xfId="9" applyFont="1"/>
    <xf numFmtId="0" fontId="8" fillId="0" borderId="0" xfId="9" applyFont="1" applyBorder="1"/>
    <xf numFmtId="0" fontId="9" fillId="0" borderId="0" xfId="9" applyFont="1" applyFill="1" applyAlignment="1">
      <alignment wrapText="1"/>
    </xf>
    <xf numFmtId="0" fontId="7" fillId="0" borderId="0" xfId="9" applyFont="1" applyFill="1"/>
    <xf numFmtId="0" fontId="13" fillId="0" borderId="0" xfId="9" applyFont="1" applyFill="1" applyAlignment="1"/>
    <xf numFmtId="0" fontId="8" fillId="0" borderId="0" xfId="9" applyFont="1" applyBorder="1" applyAlignment="1"/>
    <xf numFmtId="0" fontId="7" fillId="0" borderId="0" xfId="9" applyFont="1" applyAlignment="1"/>
    <xf numFmtId="0" fontId="10" fillId="0" borderId="0" xfId="9" applyFont="1" applyBorder="1" applyAlignment="1"/>
    <xf numFmtId="0" fontId="8" fillId="0" borderId="0" xfId="9" applyFont="1" applyFill="1" applyBorder="1" applyAlignment="1">
      <alignment horizontal="left" vertical="top"/>
    </xf>
    <xf numFmtId="0" fontId="10" fillId="0" borderId="0" xfId="9" applyFont="1" applyFill="1" applyBorder="1" applyAlignment="1">
      <alignment horizontal="left" vertical="top"/>
    </xf>
    <xf numFmtId="0" fontId="8" fillId="0" borderId="0" xfId="6" applyFont="1" applyFill="1" applyBorder="1" applyAlignment="1"/>
    <xf numFmtId="0" fontId="7" fillId="0" borderId="0" xfId="0" applyFont="1" applyFill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/>
    <xf numFmtId="166" fontId="9" fillId="0" borderId="0" xfId="0" applyNumberFormat="1" applyFont="1" applyFill="1"/>
    <xf numFmtId="0" fontId="7" fillId="0" borderId="0" xfId="0" applyFont="1" applyFill="1"/>
    <xf numFmtId="3" fontId="11" fillId="0" borderId="0" xfId="8" applyNumberFormat="1" applyFont="1" applyFill="1" applyAlignment="1">
      <alignment horizontal="right"/>
    </xf>
    <xf numFmtId="0" fontId="10" fillId="0" borderId="0" xfId="9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169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3" applyFont="1" applyFill="1" applyBorder="1" applyAlignment="1">
      <alignment horizontal="left" vertical="center"/>
    </xf>
    <xf numFmtId="166" fontId="8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166" fontId="8" fillId="0" borderId="4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 vertical="center"/>
    </xf>
    <xf numFmtId="166" fontId="8" fillId="0" borderId="0" xfId="12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horizontal="right"/>
    </xf>
    <xf numFmtId="2" fontId="8" fillId="0" borderId="0" xfId="3" applyNumberFormat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/>
    </xf>
    <xf numFmtId="166" fontId="8" fillId="0" borderId="4" xfId="12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166" fontId="8" fillId="0" borderId="2" xfId="3" applyNumberFormat="1" applyFont="1" applyFill="1" applyBorder="1" applyAlignment="1">
      <alignment horizontal="right"/>
    </xf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166" fontId="8" fillId="0" borderId="6" xfId="3" applyNumberFormat="1" applyFont="1" applyFill="1" applyBorder="1" applyAlignment="1">
      <alignment horizontal="right"/>
    </xf>
    <xf numFmtId="0" fontId="8" fillId="0" borderId="4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166" fontId="10" fillId="0" borderId="5" xfId="3" applyNumberFormat="1" applyFont="1" applyFill="1" applyBorder="1" applyAlignment="1">
      <alignment horizontal="right"/>
    </xf>
    <xf numFmtId="169" fontId="10" fillId="0" borderId="1" xfId="9" applyNumberFormat="1" applyFont="1" applyBorder="1" applyAlignment="1">
      <alignment horizontal="center" vertical="center" wrapText="1"/>
    </xf>
    <xf numFmtId="3" fontId="8" fillId="0" borderId="0" xfId="13" applyNumberFormat="1" applyFont="1" applyBorder="1" applyAlignment="1">
      <alignment horizontal="right"/>
    </xf>
    <xf numFmtId="3" fontId="10" fillId="0" borderId="0" xfId="13" applyNumberFormat="1" applyFont="1" applyBorder="1" applyAlignment="1">
      <alignment horizontal="right"/>
    </xf>
    <xf numFmtId="166" fontId="8" fillId="0" borderId="0" xfId="8" applyNumberFormat="1" applyFont="1" applyFill="1" applyBorder="1" applyAlignment="1">
      <alignment horizontal="right"/>
    </xf>
    <xf numFmtId="0" fontId="8" fillId="0" borderId="4" xfId="13" quotePrefix="1" applyFont="1" applyBorder="1" applyAlignment="1">
      <alignment horizontal="left" vertical="center" wrapText="1"/>
    </xf>
    <xf numFmtId="166" fontId="8" fillId="0" borderId="4" xfId="8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3" fontId="10" fillId="0" borderId="5" xfId="13" applyNumberFormat="1" applyFont="1" applyBorder="1" applyAlignment="1">
      <alignment horizontal="right" vertical="center"/>
    </xf>
    <xf numFmtId="166" fontId="8" fillId="0" borderId="0" xfId="8" applyNumberFormat="1" applyFont="1" applyFill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66" fontId="8" fillId="0" borderId="4" xfId="8" applyNumberFormat="1" applyFont="1" applyFill="1" applyBorder="1" applyAlignment="1">
      <alignment horizontal="right" vertical="center"/>
    </xf>
    <xf numFmtId="166" fontId="10" fillId="0" borderId="5" xfId="8" applyNumberFormat="1" applyFont="1" applyFill="1" applyBorder="1" applyAlignment="1">
      <alignment horizontal="right" vertical="center"/>
    </xf>
    <xf numFmtId="166" fontId="8" fillId="0" borderId="0" xfId="0" applyNumberFormat="1" applyFont="1"/>
    <xf numFmtId="0" fontId="10" fillId="0" borderId="0" xfId="3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0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CAP" xfId="13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4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3" zoomScaleNormal="100" workbookViewId="0">
      <selection activeCell="E46" sqref="E46"/>
    </sheetView>
  </sheetViews>
  <sheetFormatPr defaultRowHeight="12.75" x14ac:dyDescent="0.2"/>
  <cols>
    <col min="1" max="1" width="36.28515625" style="23" customWidth="1"/>
    <col min="2" max="3" width="11.7109375" style="11" customWidth="1"/>
    <col min="4" max="4" width="13.140625" style="11" customWidth="1"/>
    <col min="5" max="5" width="4.28515625" style="11" customWidth="1"/>
    <col min="6" max="16384" width="9.140625" style="11"/>
  </cols>
  <sheetData>
    <row r="1" spans="1:5" x14ac:dyDescent="0.2">
      <c r="A1" s="81" t="s">
        <v>81</v>
      </c>
    </row>
    <row r="2" spans="1:5" x14ac:dyDescent="0.2">
      <c r="A2" s="81"/>
    </row>
    <row r="3" spans="1:5" x14ac:dyDescent="0.2">
      <c r="A3" s="81" t="s">
        <v>82</v>
      </c>
    </row>
    <row r="4" spans="1:5" ht="12.75" customHeight="1" x14ac:dyDescent="0.2">
      <c r="A4" s="5" t="s">
        <v>83</v>
      </c>
      <c r="B4" s="1"/>
      <c r="C4" s="1"/>
      <c r="D4" s="1"/>
    </row>
    <row r="5" spans="1:5" s="72" customFormat="1" x14ac:dyDescent="0.2">
      <c r="A5" s="7"/>
      <c r="B5" s="82" t="s">
        <v>85</v>
      </c>
      <c r="C5" s="82" t="s">
        <v>84</v>
      </c>
      <c r="D5" s="82" t="s">
        <v>11</v>
      </c>
      <c r="E5" s="11"/>
    </row>
    <row r="6" spans="1:5" ht="13.5" thickBot="1" x14ac:dyDescent="0.25">
      <c r="A6" s="5"/>
      <c r="B6" s="83" t="s">
        <v>13</v>
      </c>
      <c r="C6" s="83" t="s">
        <v>13</v>
      </c>
      <c r="D6" s="83" t="s">
        <v>13</v>
      </c>
    </row>
    <row r="7" spans="1:5" x14ac:dyDescent="0.2">
      <c r="A7" s="5" t="s">
        <v>12</v>
      </c>
      <c r="B7" s="55"/>
      <c r="C7" s="55"/>
      <c r="D7" s="55"/>
    </row>
    <row r="8" spans="1:5" x14ac:dyDescent="0.2">
      <c r="A8" s="4" t="s">
        <v>35</v>
      </c>
      <c r="B8" s="56">
        <v>1334418</v>
      </c>
      <c r="C8" s="56">
        <v>990032</v>
      </c>
      <c r="D8" s="56">
        <v>1413645</v>
      </c>
    </row>
    <row r="9" spans="1:5" x14ac:dyDescent="0.2">
      <c r="A9" s="78" t="s">
        <v>0</v>
      </c>
      <c r="B9" s="56">
        <v>1230318</v>
      </c>
      <c r="C9" s="56">
        <v>1398664</v>
      </c>
      <c r="D9" s="56">
        <v>1592040</v>
      </c>
    </row>
    <row r="10" spans="1:5" x14ac:dyDescent="0.2">
      <c r="A10" s="78" t="s">
        <v>34</v>
      </c>
      <c r="B10" s="56">
        <v>493590</v>
      </c>
      <c r="C10" s="56">
        <v>1405837</v>
      </c>
      <c r="D10" s="56">
        <v>549428</v>
      </c>
    </row>
    <row r="11" spans="1:5" x14ac:dyDescent="0.2">
      <c r="A11" s="5" t="s">
        <v>29</v>
      </c>
      <c r="B11" s="57">
        <f>B8+B9+B10</f>
        <v>3058326</v>
      </c>
      <c r="C11" s="57">
        <f>C8+C9+C10</f>
        <v>3794533</v>
      </c>
      <c r="D11" s="57">
        <f>D8+D9+D10</f>
        <v>3555113</v>
      </c>
    </row>
    <row r="12" spans="1:5" s="73" customFormat="1" x14ac:dyDescent="0.2">
      <c r="A12" s="4" t="s">
        <v>1</v>
      </c>
      <c r="B12" s="88">
        <v>1263404</v>
      </c>
      <c r="C12" s="88">
        <v>503167</v>
      </c>
      <c r="D12" s="88">
        <v>802697</v>
      </c>
      <c r="E12" s="11"/>
    </row>
    <row r="13" spans="1:5" s="73" customFormat="1" x14ac:dyDescent="0.2">
      <c r="A13" s="4" t="s">
        <v>32</v>
      </c>
      <c r="B13" s="56">
        <v>78448</v>
      </c>
      <c r="C13" s="56">
        <v>533631</v>
      </c>
      <c r="D13" s="56">
        <v>469332</v>
      </c>
      <c r="E13" s="11"/>
    </row>
    <row r="14" spans="1:5" x14ac:dyDescent="0.2">
      <c r="A14" s="4" t="s">
        <v>33</v>
      </c>
      <c r="B14" s="56">
        <v>161261</v>
      </c>
      <c r="C14" s="56">
        <v>392821</v>
      </c>
      <c r="D14" s="56">
        <v>241466</v>
      </c>
    </row>
    <row r="15" spans="1:5" x14ac:dyDescent="0.2">
      <c r="A15" s="4" t="s">
        <v>31</v>
      </c>
      <c r="B15" s="58">
        <v>-181</v>
      </c>
      <c r="C15" s="58">
        <v>-857</v>
      </c>
      <c r="D15" s="58">
        <v>-402</v>
      </c>
    </row>
    <row r="16" spans="1:5" x14ac:dyDescent="0.2">
      <c r="A16" s="5" t="s">
        <v>36</v>
      </c>
      <c r="B16" s="57">
        <f>B14+B15</f>
        <v>161080</v>
      </c>
      <c r="C16" s="57">
        <f>C14+C15</f>
        <v>391964</v>
      </c>
      <c r="D16" s="57">
        <f>D14+D15</f>
        <v>241064</v>
      </c>
    </row>
    <row r="17" spans="1:4" x14ac:dyDescent="0.2">
      <c r="A17" s="4" t="s">
        <v>30</v>
      </c>
      <c r="B17" s="56">
        <v>7265055</v>
      </c>
      <c r="C17" s="56">
        <v>5436865</v>
      </c>
      <c r="D17" s="56">
        <v>6390087</v>
      </c>
    </row>
    <row r="18" spans="1:4" x14ac:dyDescent="0.2">
      <c r="A18" s="4" t="s">
        <v>31</v>
      </c>
      <c r="B18" s="58">
        <v>-477331</v>
      </c>
      <c r="C18" s="58">
        <v>-369388</v>
      </c>
      <c r="D18" s="58">
        <v>-412992</v>
      </c>
    </row>
    <row r="19" spans="1:4" x14ac:dyDescent="0.2">
      <c r="A19" s="5" t="s">
        <v>86</v>
      </c>
      <c r="B19" s="59">
        <f>B17+B18</f>
        <v>6787724</v>
      </c>
      <c r="C19" s="59">
        <f>C17+C18</f>
        <v>5067477</v>
      </c>
      <c r="D19" s="59">
        <f>D17+D18</f>
        <v>5977095</v>
      </c>
    </row>
    <row r="20" spans="1:4" x14ac:dyDescent="0.2">
      <c r="A20" s="8" t="s">
        <v>87</v>
      </c>
      <c r="B20" s="57">
        <f>B16+B19</f>
        <v>6948804</v>
      </c>
      <c r="C20" s="57">
        <f>C16+C19</f>
        <v>5459441</v>
      </c>
      <c r="D20" s="57">
        <f>D16+D19</f>
        <v>6218159</v>
      </c>
    </row>
    <row r="21" spans="1:4" x14ac:dyDescent="0.2">
      <c r="A21" s="4" t="s">
        <v>28</v>
      </c>
      <c r="B21" s="58"/>
      <c r="C21" s="58">
        <v>-3401</v>
      </c>
      <c r="D21" s="58"/>
    </row>
    <row r="22" spans="1:4" x14ac:dyDescent="0.2">
      <c r="A22" s="9" t="s">
        <v>2</v>
      </c>
      <c r="B22" s="56"/>
      <c r="C22" s="56"/>
      <c r="D22" s="56"/>
    </row>
    <row r="23" spans="1:4" x14ac:dyDescent="0.2">
      <c r="A23" s="4" t="s">
        <v>27</v>
      </c>
      <c r="B23" s="56">
        <v>522622</v>
      </c>
      <c r="C23" s="56">
        <v>473672</v>
      </c>
      <c r="D23" s="56">
        <v>495997</v>
      </c>
    </row>
    <row r="24" spans="1:4" ht="13.5" customHeight="1" x14ac:dyDescent="0.2">
      <c r="A24" s="4" t="s">
        <v>26</v>
      </c>
      <c r="B24" s="56">
        <v>474207</v>
      </c>
      <c r="C24" s="56">
        <v>303394</v>
      </c>
      <c r="D24" s="56">
        <v>238937</v>
      </c>
    </row>
    <row r="25" spans="1:4" ht="13.5" thickBot="1" x14ac:dyDescent="0.25">
      <c r="A25" s="79" t="s">
        <v>21</v>
      </c>
      <c r="B25" s="60">
        <f>B11+B12+B13+B20+B21+B22+B23+B24</f>
        <v>12345811</v>
      </c>
      <c r="C25" s="60">
        <f>C11+C12+C13+C20+C21+C22+C23+C24</f>
        <v>11064437</v>
      </c>
      <c r="D25" s="60">
        <f>D11+D12+D13+D20+D21+D22+D23+D24</f>
        <v>11780235</v>
      </c>
    </row>
    <row r="26" spans="1:4" ht="13.5" thickTop="1" x14ac:dyDescent="0.2">
      <c r="A26" s="5"/>
      <c r="B26" s="61"/>
      <c r="C26" s="61"/>
      <c r="D26" s="61"/>
    </row>
    <row r="27" spans="1:4" x14ac:dyDescent="0.2">
      <c r="A27" s="5" t="s">
        <v>14</v>
      </c>
      <c r="B27" s="62"/>
      <c r="C27" s="62"/>
      <c r="D27" s="62"/>
    </row>
    <row r="28" spans="1:4" x14ac:dyDescent="0.2">
      <c r="A28" s="80" t="s">
        <v>20</v>
      </c>
      <c r="B28" s="56">
        <v>669386</v>
      </c>
      <c r="C28" s="56">
        <v>1284660</v>
      </c>
      <c r="D28" s="56">
        <v>819791</v>
      </c>
    </row>
    <row r="29" spans="1:4" x14ac:dyDescent="0.2">
      <c r="A29" s="4" t="s">
        <v>18</v>
      </c>
      <c r="B29" s="56">
        <v>9012940</v>
      </c>
      <c r="C29" s="56">
        <v>8069834</v>
      </c>
      <c r="D29" s="56">
        <v>8637049</v>
      </c>
    </row>
    <row r="30" spans="1:4" x14ac:dyDescent="0.2">
      <c r="A30" s="4" t="s">
        <v>19</v>
      </c>
      <c r="B30" s="56">
        <v>1132347</v>
      </c>
      <c r="C30" s="56">
        <v>398416</v>
      </c>
      <c r="D30" s="56">
        <v>1010549</v>
      </c>
    </row>
    <row r="31" spans="1:4" x14ac:dyDescent="0.2">
      <c r="A31" s="4" t="s">
        <v>17</v>
      </c>
      <c r="B31" s="56">
        <v>2030</v>
      </c>
      <c r="C31" s="56"/>
      <c r="D31" s="56">
        <v>550</v>
      </c>
    </row>
    <row r="32" spans="1:4" x14ac:dyDescent="0.2">
      <c r="A32" s="4" t="s">
        <v>3</v>
      </c>
      <c r="B32" s="56">
        <v>8916</v>
      </c>
      <c r="C32" s="56">
        <v>2700</v>
      </c>
      <c r="D32" s="56">
        <v>6000</v>
      </c>
    </row>
    <row r="33" spans="1:4" x14ac:dyDescent="0.2">
      <c r="A33" s="4" t="s">
        <v>16</v>
      </c>
      <c r="B33" s="56">
        <v>3701</v>
      </c>
      <c r="C33" s="56"/>
      <c r="D33" s="56">
        <v>5905</v>
      </c>
    </row>
    <row r="34" spans="1:4" x14ac:dyDescent="0.2">
      <c r="A34" s="78" t="s">
        <v>15</v>
      </c>
      <c r="B34" s="56">
        <v>340915</v>
      </c>
      <c r="C34" s="56">
        <v>216456</v>
      </c>
      <c r="D34" s="56">
        <v>163229</v>
      </c>
    </row>
    <row r="35" spans="1:4" x14ac:dyDescent="0.2">
      <c r="A35" s="79" t="s">
        <v>22</v>
      </c>
      <c r="B35" s="63">
        <f>SUM(B28:B34)</f>
        <v>11170235</v>
      </c>
      <c r="C35" s="63">
        <f>SUM(C28:C34)</f>
        <v>9972066</v>
      </c>
      <c r="D35" s="63">
        <f>SUM(D28:D34)</f>
        <v>10643073</v>
      </c>
    </row>
    <row r="36" spans="1:4" x14ac:dyDescent="0.2">
      <c r="A36" s="4"/>
      <c r="B36" s="2"/>
      <c r="C36" s="2"/>
      <c r="D36" s="2"/>
    </row>
    <row r="37" spans="1:4" ht="12.75" customHeight="1" x14ac:dyDescent="0.2">
      <c r="A37" s="5" t="s">
        <v>23</v>
      </c>
      <c r="B37" s="64"/>
      <c r="C37" s="64"/>
      <c r="D37" s="64"/>
    </row>
    <row r="38" spans="1:4" x14ac:dyDescent="0.2">
      <c r="A38" s="4" t="s">
        <v>4</v>
      </c>
      <c r="B38" s="56">
        <v>1080814</v>
      </c>
      <c r="C38" s="56">
        <v>1080814</v>
      </c>
      <c r="D38" s="56">
        <v>1080814</v>
      </c>
    </row>
    <row r="39" spans="1:4" x14ac:dyDescent="0.2">
      <c r="A39" s="4" t="s">
        <v>75</v>
      </c>
      <c r="B39" s="65">
        <v>45542</v>
      </c>
      <c r="C39" s="65"/>
      <c r="D39" s="65"/>
    </row>
    <row r="40" spans="1:4" x14ac:dyDescent="0.2">
      <c r="A40" s="3" t="s">
        <v>5</v>
      </c>
      <c r="B40" s="66">
        <v>49220</v>
      </c>
      <c r="C40" s="66">
        <v>11557</v>
      </c>
      <c r="D40" s="66">
        <v>56348</v>
      </c>
    </row>
    <row r="41" spans="1:4" x14ac:dyDescent="0.2">
      <c r="A41" s="5" t="s">
        <v>24</v>
      </c>
      <c r="B41" s="67">
        <f>SUM(B38:B40)</f>
        <v>1175576</v>
      </c>
      <c r="C41" s="67">
        <f t="shared" ref="C41:D41" si="0">SUM(C38:C40)</f>
        <v>1092371</v>
      </c>
      <c r="D41" s="67">
        <f t="shared" si="0"/>
        <v>1137162</v>
      </c>
    </row>
    <row r="42" spans="1:4" x14ac:dyDescent="0.2">
      <c r="A42" s="5"/>
      <c r="B42" s="68"/>
      <c r="C42" s="68"/>
      <c r="D42" s="68"/>
    </row>
    <row r="43" spans="1:4" ht="13.5" thickBot="1" x14ac:dyDescent="0.25">
      <c r="A43" s="17" t="s">
        <v>25</v>
      </c>
      <c r="B43" s="69">
        <f>B35+B41</f>
        <v>12345811</v>
      </c>
      <c r="C43" s="69">
        <f>C35+C41</f>
        <v>11064437</v>
      </c>
      <c r="D43" s="69">
        <f>D35+D41</f>
        <v>11780235</v>
      </c>
    </row>
    <row r="44" spans="1:4" ht="13.5" thickTop="1" x14ac:dyDescent="0.2">
      <c r="A44" s="4"/>
    </row>
    <row r="45" spans="1:4" x14ac:dyDescent="0.2">
      <c r="A45" s="74"/>
      <c r="B45" s="6"/>
      <c r="C45" s="6"/>
      <c r="D45" s="6"/>
    </row>
    <row r="47" spans="1:4" x14ac:dyDescent="0.2">
      <c r="A47" s="84"/>
      <c r="B47" s="85"/>
      <c r="C47" s="85"/>
      <c r="D47" s="14"/>
    </row>
    <row r="48" spans="1:4" x14ac:dyDescent="0.2">
      <c r="A48" s="84" t="s">
        <v>88</v>
      </c>
      <c r="B48" s="86"/>
      <c r="C48" s="84" t="s">
        <v>88</v>
      </c>
    </row>
    <row r="49" spans="1:3" x14ac:dyDescent="0.2">
      <c r="A49" s="81" t="s">
        <v>89</v>
      </c>
      <c r="B49" s="87"/>
      <c r="C49" s="81" t="s">
        <v>90</v>
      </c>
    </row>
    <row r="50" spans="1:3" x14ac:dyDescent="0.2">
      <c r="A50" s="81" t="s">
        <v>80</v>
      </c>
      <c r="B50" s="87"/>
      <c r="C50" s="81" t="s">
        <v>91</v>
      </c>
    </row>
  </sheetData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J28" sqref="J28"/>
    </sheetView>
  </sheetViews>
  <sheetFormatPr defaultRowHeight="12.75" x14ac:dyDescent="0.2"/>
  <cols>
    <col min="1" max="1" width="43.42578125" style="23" customWidth="1"/>
    <col min="2" max="2" width="12" style="11" customWidth="1"/>
    <col min="3" max="3" width="12.140625" style="11" customWidth="1"/>
    <col min="4" max="4" width="2.42578125" style="11" customWidth="1"/>
    <col min="5" max="6" width="9.140625" style="11"/>
    <col min="7" max="7" width="24.5703125" style="11" customWidth="1"/>
    <col min="8" max="16384" width="9.140625" style="11"/>
  </cols>
  <sheetData>
    <row r="1" spans="1:3" x14ac:dyDescent="0.2">
      <c r="A1" s="81" t="s">
        <v>81</v>
      </c>
    </row>
    <row r="2" spans="1:3" x14ac:dyDescent="0.2">
      <c r="A2" s="81"/>
    </row>
    <row r="3" spans="1:3" x14ac:dyDescent="0.2">
      <c r="A3" s="81" t="s">
        <v>37</v>
      </c>
      <c r="B3" s="10"/>
      <c r="C3" s="10"/>
    </row>
    <row r="4" spans="1:3" x14ac:dyDescent="0.2">
      <c r="A4" s="5" t="s">
        <v>92</v>
      </c>
      <c r="B4" s="12"/>
      <c r="C4" s="12"/>
    </row>
    <row r="5" spans="1:3" x14ac:dyDescent="0.2">
      <c r="A5" s="16"/>
      <c r="B5" s="12"/>
      <c r="C5" s="12"/>
    </row>
    <row r="6" spans="1:3" x14ac:dyDescent="0.2">
      <c r="A6" s="7"/>
      <c r="B6" s="82" t="s">
        <v>85</v>
      </c>
      <c r="C6" s="82" t="s">
        <v>84</v>
      </c>
    </row>
    <row r="7" spans="1:3" ht="13.5" thickBot="1" x14ac:dyDescent="0.25">
      <c r="A7" s="7"/>
      <c r="B7" s="83" t="s">
        <v>13</v>
      </c>
      <c r="C7" s="83" t="s">
        <v>13</v>
      </c>
    </row>
    <row r="8" spans="1:3" x14ac:dyDescent="0.2">
      <c r="A8" s="75" t="s">
        <v>38</v>
      </c>
      <c r="B8" s="35">
        <v>638612</v>
      </c>
      <c r="C8" s="36">
        <v>574061</v>
      </c>
    </row>
    <row r="9" spans="1:3" x14ac:dyDescent="0.2">
      <c r="A9" s="75" t="s">
        <v>39</v>
      </c>
      <c r="B9" s="35">
        <v>-229457</v>
      </c>
      <c r="C9" s="37">
        <v>-342480</v>
      </c>
    </row>
    <row r="10" spans="1:3" x14ac:dyDescent="0.2">
      <c r="A10" s="5" t="s">
        <v>41</v>
      </c>
      <c r="B10" s="38">
        <f>SUM(B8:B9)</f>
        <v>409155</v>
      </c>
      <c r="C10" s="38">
        <f>SUM(C8:C9)</f>
        <v>231581</v>
      </c>
    </row>
    <row r="11" spans="1:3" x14ac:dyDescent="0.2">
      <c r="A11" s="4" t="s">
        <v>40</v>
      </c>
      <c r="B11" s="35">
        <v>-94806</v>
      </c>
      <c r="C11" s="39">
        <v>-40234</v>
      </c>
    </row>
    <row r="12" spans="1:3" x14ac:dyDescent="0.2">
      <c r="A12" s="17" t="s">
        <v>6</v>
      </c>
      <c r="B12" s="40">
        <f>B10+B11</f>
        <v>314349</v>
      </c>
      <c r="C12" s="40">
        <f>C10+C11</f>
        <v>191347</v>
      </c>
    </row>
    <row r="13" spans="1:3" x14ac:dyDescent="0.2">
      <c r="A13" s="13"/>
      <c r="C13" s="41"/>
    </row>
    <row r="14" spans="1:3" x14ac:dyDescent="0.2">
      <c r="A14" s="7" t="s">
        <v>42</v>
      </c>
      <c r="B14" s="42">
        <v>153444</v>
      </c>
      <c r="C14" s="37">
        <v>126217</v>
      </c>
    </row>
    <row r="15" spans="1:3" x14ac:dyDescent="0.2">
      <c r="A15" s="7" t="s">
        <v>43</v>
      </c>
      <c r="B15" s="35">
        <v>-23131</v>
      </c>
      <c r="C15" s="43">
        <v>-13283</v>
      </c>
    </row>
    <row r="16" spans="1:3" x14ac:dyDescent="0.2">
      <c r="A16" s="13" t="s">
        <v>51</v>
      </c>
      <c r="B16" s="35">
        <v>69858</v>
      </c>
      <c r="C16" s="43">
        <v>82848</v>
      </c>
    </row>
    <row r="17" spans="1:4" x14ac:dyDescent="0.2">
      <c r="A17" s="13" t="s">
        <v>7</v>
      </c>
      <c r="B17" s="35">
        <v>-3082</v>
      </c>
      <c r="C17" s="43">
        <v>1480</v>
      </c>
      <c r="D17" s="14"/>
    </row>
    <row r="18" spans="1:4" x14ac:dyDescent="0.2">
      <c r="A18" s="17" t="s">
        <v>44</v>
      </c>
      <c r="B18" s="44">
        <f>SUM(B14:B17)</f>
        <v>197089</v>
      </c>
      <c r="C18" s="44">
        <f>SUM(C14:C17)</f>
        <v>197262</v>
      </c>
    </row>
    <row r="19" spans="1:4" x14ac:dyDescent="0.2">
      <c r="A19" s="13"/>
      <c r="B19" s="45"/>
      <c r="C19" s="35"/>
    </row>
    <row r="20" spans="1:4" x14ac:dyDescent="0.2">
      <c r="A20" s="13" t="s">
        <v>45</v>
      </c>
      <c r="B20" s="35">
        <f>B12+B18</f>
        <v>511438</v>
      </c>
      <c r="C20" s="35">
        <f>C12+C18</f>
        <v>388609</v>
      </c>
    </row>
    <row r="21" spans="1:4" x14ac:dyDescent="0.2">
      <c r="A21" s="13" t="s">
        <v>46</v>
      </c>
      <c r="B21" s="35">
        <v>-449618</v>
      </c>
      <c r="C21" s="43">
        <v>-387068</v>
      </c>
    </row>
    <row r="22" spans="1:4" ht="13.5" thickBot="1" x14ac:dyDescent="0.25">
      <c r="A22" s="18" t="s">
        <v>49</v>
      </c>
      <c r="B22" s="46">
        <f>B20+B21</f>
        <v>61820</v>
      </c>
      <c r="C22" s="46">
        <f t="shared" ref="C22" si="0">C20+C21</f>
        <v>1541</v>
      </c>
    </row>
    <row r="23" spans="1:4" ht="13.5" thickTop="1" x14ac:dyDescent="0.2">
      <c r="A23" s="19"/>
      <c r="B23" s="47"/>
      <c r="C23" s="47"/>
    </row>
    <row r="24" spans="1:4" x14ac:dyDescent="0.2">
      <c r="A24" s="4" t="s">
        <v>47</v>
      </c>
      <c r="B24" s="39">
        <v>-16914</v>
      </c>
      <c r="C24" s="39">
        <v>-2414</v>
      </c>
    </row>
    <row r="25" spans="1:4" x14ac:dyDescent="0.2">
      <c r="A25" s="20"/>
      <c r="B25" s="39"/>
      <c r="C25" s="48"/>
    </row>
    <row r="26" spans="1:4" ht="13.5" thickBot="1" x14ac:dyDescent="0.25">
      <c r="A26" s="18" t="s">
        <v>48</v>
      </c>
      <c r="B26" s="49">
        <f>B22+B24</f>
        <v>44906</v>
      </c>
      <c r="C26" s="49">
        <f t="shared" ref="C26" si="1">C22+C24</f>
        <v>-873</v>
      </c>
    </row>
    <row r="27" spans="1:4" ht="13.5" thickTop="1" x14ac:dyDescent="0.2">
      <c r="A27" s="21"/>
      <c r="B27" s="50"/>
      <c r="C27" s="35"/>
    </row>
    <row r="28" spans="1:4" x14ac:dyDescent="0.2">
      <c r="A28" s="15" t="s">
        <v>8</v>
      </c>
      <c r="B28" s="51">
        <v>-6796</v>
      </c>
      <c r="C28" s="51">
        <v>1320</v>
      </c>
    </row>
    <row r="29" spans="1:4" ht="13.5" thickBot="1" x14ac:dyDescent="0.25">
      <c r="A29" s="18" t="s">
        <v>9</v>
      </c>
      <c r="B29" s="52">
        <f>B28+B26</f>
        <v>38110</v>
      </c>
      <c r="C29" s="52">
        <f t="shared" ref="C29" si="2">C28+C26</f>
        <v>447</v>
      </c>
    </row>
    <row r="30" spans="1:4" ht="13.5" thickTop="1" x14ac:dyDescent="0.2">
      <c r="A30" s="22"/>
      <c r="B30" s="53"/>
      <c r="C30" s="50"/>
    </row>
    <row r="31" spans="1:4" ht="13.5" thickBot="1" x14ac:dyDescent="0.25">
      <c r="A31" s="76" t="s">
        <v>50</v>
      </c>
      <c r="B31" s="52">
        <f>B29</f>
        <v>38110</v>
      </c>
      <c r="C31" s="52">
        <f>C29</f>
        <v>447</v>
      </c>
    </row>
    <row r="32" spans="1:4" ht="13.5" thickTop="1" x14ac:dyDescent="0.2">
      <c r="A32" s="77" t="s">
        <v>10</v>
      </c>
      <c r="B32" s="54">
        <f>B31/216162885*1000</f>
        <v>0.17630223615862642</v>
      </c>
      <c r="C32" s="54">
        <f>C31/216162885*1000</f>
        <v>2.067885058066282E-3</v>
      </c>
    </row>
    <row r="35" spans="1:2" x14ac:dyDescent="0.2">
      <c r="A35" s="84" t="s">
        <v>88</v>
      </c>
      <c r="B35" s="84" t="s">
        <v>88</v>
      </c>
    </row>
    <row r="36" spans="1:2" x14ac:dyDescent="0.2">
      <c r="A36" s="81" t="s">
        <v>89</v>
      </c>
      <c r="B36" s="81" t="s">
        <v>90</v>
      </c>
    </row>
    <row r="37" spans="1:2" x14ac:dyDescent="0.2">
      <c r="A37" s="81" t="s">
        <v>80</v>
      </c>
      <c r="B37" s="81" t="s">
        <v>91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C50" sqref="C50"/>
    </sheetView>
  </sheetViews>
  <sheetFormatPr defaultRowHeight="12.75" x14ac:dyDescent="0.2"/>
  <cols>
    <col min="1" max="1" width="56.28515625" style="26" bestFit="1" customWidth="1"/>
    <col min="2" max="2" width="16" style="26" customWidth="1"/>
    <col min="3" max="3" width="18" style="26" customWidth="1"/>
    <col min="4" max="16384" width="9.140625" style="26"/>
  </cols>
  <sheetData>
    <row r="1" spans="1:3" x14ac:dyDescent="0.2">
      <c r="A1" s="81" t="s">
        <v>81</v>
      </c>
      <c r="B1" s="70"/>
      <c r="C1" s="70"/>
    </row>
    <row r="2" spans="1:3" x14ac:dyDescent="0.2">
      <c r="A2" s="81"/>
      <c r="B2" s="70"/>
      <c r="C2" s="70"/>
    </row>
    <row r="3" spans="1:3" x14ac:dyDescent="0.2">
      <c r="A3" s="89" t="s">
        <v>93</v>
      </c>
      <c r="B3" s="70"/>
      <c r="C3" s="70"/>
    </row>
    <row r="4" spans="1:3" x14ac:dyDescent="0.2">
      <c r="A4" s="89" t="s">
        <v>92</v>
      </c>
      <c r="B4" s="71"/>
      <c r="C4" s="71"/>
    </row>
    <row r="5" spans="1:3" x14ac:dyDescent="0.2">
      <c r="A5" s="70"/>
      <c r="B5" s="71"/>
      <c r="C5" s="71"/>
    </row>
    <row r="6" spans="1:3" x14ac:dyDescent="0.2">
      <c r="A6" s="130"/>
      <c r="B6" s="90" t="s">
        <v>85</v>
      </c>
      <c r="C6" s="90" t="s">
        <v>84</v>
      </c>
    </row>
    <row r="7" spans="1:3" ht="13.5" thickBot="1" x14ac:dyDescent="0.25">
      <c r="A7" s="131"/>
      <c r="B7" s="91" t="s">
        <v>13</v>
      </c>
      <c r="C7" s="92" t="s">
        <v>13</v>
      </c>
    </row>
    <row r="8" spans="1:3" x14ac:dyDescent="0.2">
      <c r="A8" s="93" t="s">
        <v>52</v>
      </c>
      <c r="B8" s="94"/>
      <c r="C8" s="94"/>
    </row>
    <row r="9" spans="1:3" x14ac:dyDescent="0.2">
      <c r="A9" s="95" t="s">
        <v>53</v>
      </c>
      <c r="B9" s="96">
        <v>450758</v>
      </c>
      <c r="C9" s="96">
        <v>609744</v>
      </c>
    </row>
    <row r="10" spans="1:3" x14ac:dyDescent="0.2">
      <c r="A10" s="95" t="s">
        <v>54</v>
      </c>
      <c r="B10" s="96">
        <v>-116347</v>
      </c>
      <c r="C10" s="96">
        <v>-335216</v>
      </c>
    </row>
    <row r="11" spans="1:3" x14ac:dyDescent="0.2">
      <c r="A11" s="95" t="s">
        <v>42</v>
      </c>
      <c r="B11" s="96">
        <v>84496</v>
      </c>
      <c r="C11" s="96">
        <v>129259</v>
      </c>
    </row>
    <row r="12" spans="1:3" x14ac:dyDescent="0.2">
      <c r="A12" s="95" t="s">
        <v>55</v>
      </c>
      <c r="B12" s="96">
        <v>-11090</v>
      </c>
      <c r="C12" s="96">
        <v>-13239</v>
      </c>
    </row>
    <row r="13" spans="1:3" x14ac:dyDescent="0.2">
      <c r="A13" s="95" t="s">
        <v>56</v>
      </c>
      <c r="B13" s="96">
        <v>42271</v>
      </c>
      <c r="C13" s="96">
        <v>82043</v>
      </c>
    </row>
    <row r="14" spans="1:3" ht="25.5" x14ac:dyDescent="0.2">
      <c r="A14" s="97" t="s">
        <v>94</v>
      </c>
      <c r="B14" s="96"/>
      <c r="C14" s="96"/>
    </row>
    <row r="15" spans="1:3" x14ac:dyDescent="0.2">
      <c r="A15" s="97" t="s">
        <v>57</v>
      </c>
      <c r="B15" s="96">
        <v>1166</v>
      </c>
      <c r="C15" s="96">
        <v>1233</v>
      </c>
    </row>
    <row r="16" spans="1:3" x14ac:dyDescent="0.2">
      <c r="A16" s="98" t="s">
        <v>58</v>
      </c>
      <c r="B16" s="99">
        <v>-212200</v>
      </c>
      <c r="C16" s="99">
        <v>-326167</v>
      </c>
    </row>
    <row r="17" spans="1:3" x14ac:dyDescent="0.2">
      <c r="A17" s="97" t="s">
        <v>59</v>
      </c>
      <c r="B17" s="96">
        <f>SUM(B9:B16)</f>
        <v>239054</v>
      </c>
      <c r="C17" s="96">
        <f>SUM(C9:C16)</f>
        <v>147657</v>
      </c>
    </row>
    <row r="18" spans="1:3" x14ac:dyDescent="0.2">
      <c r="A18" s="97" t="s">
        <v>95</v>
      </c>
      <c r="B18" s="96"/>
      <c r="C18" s="96"/>
    </row>
    <row r="19" spans="1:3" x14ac:dyDescent="0.2">
      <c r="A19" s="100" t="s">
        <v>76</v>
      </c>
      <c r="B19" s="101"/>
      <c r="C19" s="101"/>
    </row>
    <row r="20" spans="1:3" x14ac:dyDescent="0.2">
      <c r="A20" s="97" t="s">
        <v>28</v>
      </c>
      <c r="B20" s="101">
        <v>-240</v>
      </c>
      <c r="C20" s="101">
        <v>0</v>
      </c>
    </row>
    <row r="21" spans="1:3" x14ac:dyDescent="0.2">
      <c r="A21" s="102" t="s">
        <v>32</v>
      </c>
      <c r="B21" s="96">
        <v>174043</v>
      </c>
      <c r="C21" s="96">
        <v>-75531</v>
      </c>
    </row>
    <row r="22" spans="1:3" x14ac:dyDescent="0.2">
      <c r="A22" s="97" t="s">
        <v>30</v>
      </c>
      <c r="B22" s="96">
        <v>-626130</v>
      </c>
      <c r="C22" s="96">
        <v>-305025</v>
      </c>
    </row>
    <row r="23" spans="1:3" x14ac:dyDescent="0.2">
      <c r="A23" s="97" t="s">
        <v>26</v>
      </c>
      <c r="B23" s="101">
        <v>-31560</v>
      </c>
      <c r="C23" s="101">
        <v>-93675</v>
      </c>
    </row>
    <row r="24" spans="1:3" x14ac:dyDescent="0.2">
      <c r="A24" s="100" t="s">
        <v>96</v>
      </c>
      <c r="B24" s="103"/>
      <c r="C24" s="103"/>
    </row>
    <row r="25" spans="1:3" x14ac:dyDescent="0.2">
      <c r="A25" s="97" t="s">
        <v>20</v>
      </c>
      <c r="B25" s="96">
        <v>216154</v>
      </c>
      <c r="C25" s="96">
        <v>-206580</v>
      </c>
    </row>
    <row r="26" spans="1:3" x14ac:dyDescent="0.2">
      <c r="A26" s="97" t="s">
        <v>18</v>
      </c>
      <c r="B26" s="96">
        <v>741743</v>
      </c>
      <c r="C26" s="96">
        <v>345965</v>
      </c>
    </row>
    <row r="27" spans="1:3" x14ac:dyDescent="0.2">
      <c r="A27" s="102" t="s">
        <v>16</v>
      </c>
      <c r="B27" s="96">
        <v>-484</v>
      </c>
      <c r="C27" s="96">
        <v>14</v>
      </c>
    </row>
    <row r="28" spans="1:3" x14ac:dyDescent="0.2">
      <c r="A28" s="98" t="s">
        <v>15</v>
      </c>
      <c r="B28" s="99">
        <v>-40852</v>
      </c>
      <c r="C28" s="99">
        <v>-20492</v>
      </c>
    </row>
    <row r="29" spans="1:3" x14ac:dyDescent="0.2">
      <c r="A29" s="104" t="s">
        <v>97</v>
      </c>
      <c r="B29" s="101">
        <f>SUM(B17:B28)</f>
        <v>671728</v>
      </c>
      <c r="C29" s="101">
        <f>SUM(C17:C28)</f>
        <v>-207667</v>
      </c>
    </row>
    <row r="30" spans="1:3" x14ac:dyDescent="0.2">
      <c r="A30" s="105" t="s">
        <v>60</v>
      </c>
      <c r="B30" s="99">
        <v>-2400</v>
      </c>
      <c r="C30" s="99">
        <v>0</v>
      </c>
    </row>
    <row r="31" spans="1:3" x14ac:dyDescent="0.2">
      <c r="A31" s="105" t="s">
        <v>77</v>
      </c>
      <c r="B31" s="106">
        <f>SUM(B29:B30)</f>
        <v>669328</v>
      </c>
      <c r="C31" s="106">
        <f t="shared" ref="C31" si="0">SUM(C29:C30)</f>
        <v>-207667</v>
      </c>
    </row>
    <row r="32" spans="1:3" x14ac:dyDescent="0.2">
      <c r="A32" s="93" t="s">
        <v>61</v>
      </c>
      <c r="B32" s="96"/>
      <c r="C32" s="96"/>
    </row>
    <row r="33" spans="1:5" x14ac:dyDescent="0.2">
      <c r="A33" s="95" t="s">
        <v>62</v>
      </c>
      <c r="B33" s="96">
        <v>-53679</v>
      </c>
      <c r="C33" s="96">
        <v>-34659</v>
      </c>
    </row>
    <row r="34" spans="1:5" x14ac:dyDescent="0.2">
      <c r="A34" s="107" t="s">
        <v>98</v>
      </c>
      <c r="B34" s="96">
        <v>434</v>
      </c>
      <c r="C34" s="96">
        <v>247</v>
      </c>
    </row>
    <row r="35" spans="1:5" x14ac:dyDescent="0.2">
      <c r="A35" s="107" t="s">
        <v>63</v>
      </c>
      <c r="B35" s="96">
        <v>-814881</v>
      </c>
      <c r="C35" s="96">
        <v>-190706</v>
      </c>
    </row>
    <row r="36" spans="1:5" x14ac:dyDescent="0.2">
      <c r="A36" s="107" t="s">
        <v>64</v>
      </c>
      <c r="B36" s="96">
        <v>676055</v>
      </c>
      <c r="C36" s="96">
        <v>180264</v>
      </c>
    </row>
    <row r="37" spans="1:5" x14ac:dyDescent="0.2">
      <c r="A37" s="108" t="s">
        <v>65</v>
      </c>
      <c r="B37" s="109">
        <f>SUM(B33:B36)</f>
        <v>-192071</v>
      </c>
      <c r="C37" s="109">
        <f>SUM(C33:C36)</f>
        <v>-44854</v>
      </c>
    </row>
    <row r="38" spans="1:5" x14ac:dyDescent="0.2">
      <c r="A38" s="93" t="s">
        <v>99</v>
      </c>
      <c r="B38" s="96"/>
      <c r="C38" s="96"/>
    </row>
    <row r="39" spans="1:5" x14ac:dyDescent="0.2">
      <c r="A39" s="107" t="s">
        <v>100</v>
      </c>
      <c r="B39" s="96">
        <v>127333</v>
      </c>
      <c r="C39" s="96">
        <v>49000</v>
      </c>
    </row>
    <row r="40" spans="1:5" x14ac:dyDescent="0.2">
      <c r="A40" s="107" t="s">
        <v>66</v>
      </c>
      <c r="B40" s="96">
        <v>-54060</v>
      </c>
      <c r="C40" s="96">
        <v>1900</v>
      </c>
    </row>
    <row r="41" spans="1:5" x14ac:dyDescent="0.2">
      <c r="A41" s="107" t="s">
        <v>101</v>
      </c>
      <c r="B41" s="96">
        <v>0</v>
      </c>
      <c r="C41" s="96">
        <v>0</v>
      </c>
    </row>
    <row r="42" spans="1:5" x14ac:dyDescent="0.2">
      <c r="A42" s="107" t="s">
        <v>69</v>
      </c>
      <c r="B42" s="96">
        <v>0</v>
      </c>
      <c r="C42" s="96">
        <v>0</v>
      </c>
    </row>
    <row r="43" spans="1:5" x14ac:dyDescent="0.2">
      <c r="A43" s="95" t="s">
        <v>67</v>
      </c>
      <c r="B43" s="96">
        <v>-579</v>
      </c>
      <c r="C43" s="96">
        <v>-142</v>
      </c>
    </row>
    <row r="44" spans="1:5" x14ac:dyDescent="0.2">
      <c r="A44" s="110" t="s">
        <v>78</v>
      </c>
      <c r="B44" s="109">
        <f>SUM(B39:B43)</f>
        <v>72694</v>
      </c>
      <c r="C44" s="109">
        <f>SUM(C39:C43)</f>
        <v>50758</v>
      </c>
    </row>
    <row r="45" spans="1:5" x14ac:dyDescent="0.2">
      <c r="A45" s="111" t="s">
        <v>79</v>
      </c>
      <c r="B45" s="109">
        <v>-15633</v>
      </c>
      <c r="C45" s="109">
        <v>-3657</v>
      </c>
    </row>
    <row r="46" spans="1:5" x14ac:dyDescent="0.2">
      <c r="A46" s="112" t="s">
        <v>68</v>
      </c>
      <c r="B46" s="113">
        <f>B31+B37+B44+B45</f>
        <v>534318</v>
      </c>
      <c r="C46" s="113">
        <v>-201929</v>
      </c>
      <c r="E46" s="129"/>
    </row>
    <row r="47" spans="1:5" x14ac:dyDescent="0.2">
      <c r="A47" s="114" t="s">
        <v>73</v>
      </c>
      <c r="B47" s="99">
        <v>2524008</v>
      </c>
      <c r="C47" s="99">
        <v>3996462</v>
      </c>
    </row>
    <row r="48" spans="1:5" ht="13.5" thickBot="1" x14ac:dyDescent="0.25">
      <c r="A48" s="115" t="s">
        <v>74</v>
      </c>
      <c r="B48" s="116">
        <f>SUM(B46:B47)</f>
        <v>3058326</v>
      </c>
      <c r="C48" s="116">
        <f>SUM(C46:C47)</f>
        <v>3794533</v>
      </c>
      <c r="E48" s="129"/>
    </row>
    <row r="52" spans="1:3" x14ac:dyDescent="0.2">
      <c r="A52" s="84"/>
      <c r="B52" s="86"/>
      <c r="C52" s="86"/>
    </row>
    <row r="53" spans="1:3" x14ac:dyDescent="0.2">
      <c r="A53" s="84" t="s">
        <v>88</v>
      </c>
      <c r="B53" s="86"/>
      <c r="C53" s="84" t="s">
        <v>88</v>
      </c>
    </row>
    <row r="54" spans="1:3" x14ac:dyDescent="0.2">
      <c r="A54" s="81" t="s">
        <v>89</v>
      </c>
      <c r="B54" s="87"/>
      <c r="C54" s="81" t="s">
        <v>90</v>
      </c>
    </row>
    <row r="55" spans="1:3" x14ac:dyDescent="0.2">
      <c r="A55" s="81" t="s">
        <v>80</v>
      </c>
      <c r="B55" s="87"/>
      <c r="C55" s="81" t="s">
        <v>91</v>
      </c>
    </row>
  </sheetData>
  <mergeCells count="1"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L15" sqref="L15"/>
    </sheetView>
  </sheetViews>
  <sheetFormatPr defaultRowHeight="12.75" x14ac:dyDescent="0.2"/>
  <cols>
    <col min="1" max="1" width="27.7109375" style="26" customWidth="1"/>
    <col min="2" max="2" width="11.140625" style="26" customWidth="1"/>
    <col min="3" max="4" width="9.140625" style="26"/>
    <col min="5" max="5" width="9.85546875" style="26" bestFit="1" customWidth="1"/>
    <col min="6" max="6" width="13.5703125" style="26" customWidth="1"/>
    <col min="7" max="16384" width="9.140625" style="26"/>
  </cols>
  <sheetData>
    <row r="1" spans="1:5" x14ac:dyDescent="0.2">
      <c r="A1" s="81" t="s">
        <v>81</v>
      </c>
    </row>
    <row r="3" spans="1:5" x14ac:dyDescent="0.2">
      <c r="A3" s="132" t="s">
        <v>102</v>
      </c>
      <c r="B3" s="133"/>
      <c r="C3" s="133"/>
      <c r="D3" s="133"/>
      <c r="E3" s="25"/>
    </row>
    <row r="4" spans="1:5" x14ac:dyDescent="0.2">
      <c r="A4" s="89" t="s">
        <v>92</v>
      </c>
      <c r="B4" s="24"/>
      <c r="C4" s="24"/>
      <c r="D4" s="24"/>
      <c r="E4" s="25"/>
    </row>
    <row r="5" spans="1:5" x14ac:dyDescent="0.2">
      <c r="A5" s="27"/>
      <c r="B5" s="24"/>
      <c r="C5" s="24"/>
      <c r="D5" s="24"/>
      <c r="E5" s="25"/>
    </row>
    <row r="6" spans="1:5" ht="38.25" x14ac:dyDescent="0.2">
      <c r="A6" s="28"/>
      <c r="B6" s="29" t="s">
        <v>4</v>
      </c>
      <c r="C6" s="29" t="s">
        <v>69</v>
      </c>
      <c r="D6" s="29" t="s">
        <v>5</v>
      </c>
      <c r="E6" s="29" t="s">
        <v>70</v>
      </c>
    </row>
    <row r="7" spans="1:5" ht="13.5" thickBot="1" x14ac:dyDescent="0.25">
      <c r="A7" s="28"/>
      <c r="B7" s="117" t="s">
        <v>13</v>
      </c>
      <c r="C7" s="117" t="s">
        <v>13</v>
      </c>
      <c r="D7" s="117" t="s">
        <v>13</v>
      </c>
      <c r="E7" s="117" t="s">
        <v>13</v>
      </c>
    </row>
    <row r="8" spans="1:5" x14ac:dyDescent="0.2">
      <c r="A8" s="28"/>
      <c r="B8" s="30"/>
      <c r="C8" s="30"/>
      <c r="D8" s="30"/>
      <c r="E8" s="30"/>
    </row>
    <row r="9" spans="1:5" x14ac:dyDescent="0.2">
      <c r="A9" s="31" t="s">
        <v>103</v>
      </c>
      <c r="B9" s="118">
        <v>921310</v>
      </c>
      <c r="C9" s="118">
        <v>161</v>
      </c>
      <c r="D9" s="118">
        <v>98354</v>
      </c>
      <c r="E9" s="118">
        <f>SUM(B9:D9)</f>
        <v>1019825</v>
      </c>
    </row>
    <row r="10" spans="1:5" x14ac:dyDescent="0.2">
      <c r="A10" s="32"/>
      <c r="B10" s="119"/>
      <c r="C10" s="119"/>
      <c r="D10" s="119"/>
      <c r="E10" s="119"/>
    </row>
    <row r="11" spans="1:5" x14ac:dyDescent="0.2">
      <c r="A11" s="33" t="s">
        <v>71</v>
      </c>
      <c r="B11" s="120">
        <v>0</v>
      </c>
      <c r="C11" s="120">
        <v>72412</v>
      </c>
      <c r="D11" s="120">
        <v>0</v>
      </c>
      <c r="E11" s="118">
        <f t="shared" ref="E11:E13" si="0">SUM(B11:D11)</f>
        <v>72412</v>
      </c>
    </row>
    <row r="12" spans="1:5" ht="25.5" x14ac:dyDescent="0.2">
      <c r="A12" s="34" t="s">
        <v>104</v>
      </c>
      <c r="B12" s="120">
        <v>0</v>
      </c>
      <c r="C12" s="120">
        <v>0</v>
      </c>
      <c r="D12" s="120">
        <v>447</v>
      </c>
      <c r="E12" s="118">
        <f t="shared" si="0"/>
        <v>447</v>
      </c>
    </row>
    <row r="13" spans="1:5" x14ac:dyDescent="0.2">
      <c r="A13" s="33" t="s">
        <v>72</v>
      </c>
      <c r="B13" s="120">
        <v>0</v>
      </c>
      <c r="C13" s="120">
        <v>0</v>
      </c>
      <c r="D13" s="120">
        <v>-313</v>
      </c>
      <c r="E13" s="120">
        <f t="shared" si="0"/>
        <v>-313</v>
      </c>
    </row>
    <row r="14" spans="1:5" ht="38.25" x14ac:dyDescent="0.2">
      <c r="A14" s="121" t="s">
        <v>105</v>
      </c>
      <c r="B14" s="122">
        <v>159504</v>
      </c>
      <c r="C14" s="122">
        <v>-72573</v>
      </c>
      <c r="D14" s="122">
        <v>-86931</v>
      </c>
      <c r="E14" s="120">
        <f>SUM(B14:D14)</f>
        <v>0</v>
      </c>
    </row>
    <row r="15" spans="1:5" ht="13.5" thickBot="1" x14ac:dyDescent="0.25">
      <c r="A15" s="123" t="s">
        <v>107</v>
      </c>
      <c r="B15" s="124">
        <f>SUM(B9:B14)</f>
        <v>1080814</v>
      </c>
      <c r="C15" s="124">
        <f t="shared" ref="C15:D15" si="1">SUM(C9:C14)</f>
        <v>0</v>
      </c>
      <c r="D15" s="124">
        <f t="shared" si="1"/>
        <v>11557</v>
      </c>
      <c r="E15" s="124">
        <f>SUM(B15:D15)</f>
        <v>1092371</v>
      </c>
    </row>
    <row r="16" spans="1:5" ht="13.5" thickBot="1" x14ac:dyDescent="0.25">
      <c r="A16" s="123" t="s">
        <v>106</v>
      </c>
      <c r="B16" s="124">
        <v>1080814</v>
      </c>
      <c r="C16" s="124">
        <v>0</v>
      </c>
      <c r="D16" s="124">
        <v>56348</v>
      </c>
      <c r="E16" s="124">
        <v>1137162</v>
      </c>
    </row>
    <row r="17" spans="1:5" x14ac:dyDescent="0.2">
      <c r="A17" s="33" t="s">
        <v>71</v>
      </c>
      <c r="B17" s="120">
        <v>0</v>
      </c>
      <c r="C17" s="120">
        <v>45542</v>
      </c>
      <c r="D17" s="125">
        <v>0</v>
      </c>
      <c r="E17" s="126">
        <f>SUM(B17:D17)</f>
        <v>45542</v>
      </c>
    </row>
    <row r="18" spans="1:5" ht="25.5" x14ac:dyDescent="0.2">
      <c r="A18" s="34" t="s">
        <v>104</v>
      </c>
      <c r="B18" s="120">
        <v>0</v>
      </c>
      <c r="C18" s="120">
        <v>0</v>
      </c>
      <c r="D18" s="125">
        <v>38110</v>
      </c>
      <c r="E18" s="126">
        <f>SUM(B18:D18)</f>
        <v>38110</v>
      </c>
    </row>
    <row r="19" spans="1:5" x14ac:dyDescent="0.2">
      <c r="A19" s="33" t="s">
        <v>72</v>
      </c>
      <c r="B19" s="120">
        <v>0</v>
      </c>
      <c r="C19" s="120">
        <v>0</v>
      </c>
      <c r="D19" s="125">
        <v>0</v>
      </c>
      <c r="E19" s="125">
        <f>SUM(B19:D19)</f>
        <v>0</v>
      </c>
    </row>
    <row r="20" spans="1:5" ht="38.25" x14ac:dyDescent="0.2">
      <c r="A20" s="121" t="s">
        <v>105</v>
      </c>
      <c r="B20" s="122">
        <v>0</v>
      </c>
      <c r="C20" s="122">
        <v>0</v>
      </c>
      <c r="D20" s="127">
        <v>-45238</v>
      </c>
      <c r="E20" s="127">
        <f>SUM(B20:D20)</f>
        <v>-45238</v>
      </c>
    </row>
    <row r="21" spans="1:5" ht="13.5" thickBot="1" x14ac:dyDescent="0.25">
      <c r="A21" s="123" t="s">
        <v>83</v>
      </c>
      <c r="B21" s="128">
        <f>SUM(B16:B20)</f>
        <v>1080814</v>
      </c>
      <c r="C21" s="128">
        <f t="shared" ref="C21:D21" si="2">SUM(C16:C20)</f>
        <v>45542</v>
      </c>
      <c r="D21" s="128">
        <f t="shared" si="2"/>
        <v>49220</v>
      </c>
      <c r="E21" s="128">
        <f>SUM(B21:D21)</f>
        <v>1175576</v>
      </c>
    </row>
    <row r="24" spans="1:5" x14ac:dyDescent="0.2">
      <c r="A24" s="84" t="s">
        <v>88</v>
      </c>
      <c r="B24" s="86"/>
      <c r="C24" s="84" t="s">
        <v>88</v>
      </c>
    </row>
    <row r="25" spans="1:5" x14ac:dyDescent="0.2">
      <c r="A25" s="81" t="s">
        <v>89</v>
      </c>
      <c r="B25" s="87"/>
      <c r="C25" s="81" t="s">
        <v>90</v>
      </c>
    </row>
    <row r="26" spans="1:5" x14ac:dyDescent="0.2">
      <c r="A26" s="81" t="s">
        <v>80</v>
      </c>
      <c r="B26" s="87"/>
      <c r="C26" s="81" t="s">
        <v>91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BS</vt:lpstr>
      <vt:lpstr>PL</vt:lpstr>
      <vt:lpstr>CF</vt:lpstr>
      <vt:lpstr>CE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2017-08-30T08:00:29Z</dcterms:modified>
</cp:coreProperties>
</file>