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narbekova\Desktop\"/>
    </mc:Choice>
  </mc:AlternateContent>
  <bookViews>
    <workbookView xWindow="0" yWindow="0" windowWidth="24000" windowHeight="9735" tabRatio="449" activeTab="1"/>
  </bookViews>
  <sheets>
    <sheet name="BS" sheetId="3" r:id="rId1"/>
    <sheet name="PL" sheetId="6" r:id="rId2"/>
  </sheets>
  <externalReferences>
    <externalReference r:id="rId3"/>
  </externalReferences>
  <definedNames>
    <definedName name="_xlnm.Print_Area" localSheetId="0">BS!$A$3:$D$46</definedName>
    <definedName name="_xlnm.Print_Area" localSheetId="1">PL!$A$3:$C$32</definedName>
  </definedNames>
  <calcPr calcId="152511" concurrentCalc="0"/>
</workbook>
</file>

<file path=xl/calcChain.xml><?xml version="1.0" encoding="utf-8"?>
<calcChain xmlns="http://schemas.openxmlformats.org/spreadsheetml/2006/main">
  <c r="B28" i="6" l="1"/>
  <c r="C28" i="6"/>
  <c r="B24" i="6"/>
  <c r="C24" i="6"/>
  <c r="C14" i="6"/>
  <c r="C15" i="6"/>
  <c r="C16" i="6"/>
  <c r="C17" i="6"/>
  <c r="C18" i="6"/>
  <c r="C19" i="6"/>
  <c r="C20" i="6"/>
  <c r="C21" i="6"/>
  <c r="B14" i="6"/>
  <c r="B15" i="6"/>
  <c r="B16" i="6"/>
  <c r="B17" i="6"/>
  <c r="B18" i="6"/>
  <c r="B19" i="6"/>
  <c r="B20" i="6"/>
  <c r="B21" i="6"/>
  <c r="C8" i="6"/>
  <c r="C9" i="6"/>
  <c r="C10" i="6"/>
  <c r="C11" i="6"/>
  <c r="B8" i="6"/>
  <c r="B9" i="6"/>
  <c r="B10" i="6"/>
  <c r="B11" i="6"/>
  <c r="C38" i="3"/>
  <c r="C39" i="3"/>
  <c r="C40" i="3"/>
  <c r="C28" i="3"/>
  <c r="C29" i="3"/>
  <c r="C30" i="3"/>
  <c r="C31" i="3"/>
  <c r="C32" i="3"/>
  <c r="C33" i="3"/>
  <c r="C34" i="3"/>
  <c r="C23" i="3"/>
  <c r="C24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B38" i="3"/>
  <c r="B39" i="3"/>
  <c r="B40" i="3"/>
  <c r="B28" i="3"/>
  <c r="B29" i="3"/>
  <c r="B30" i="3"/>
  <c r="B31" i="3"/>
  <c r="B32" i="3"/>
  <c r="B33" i="3"/>
  <c r="B34" i="3"/>
  <c r="B23" i="3"/>
  <c r="B24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C12" i="6"/>
  <c r="B12" i="6"/>
  <c r="C41" i="3"/>
  <c r="D41" i="3"/>
  <c r="B41" i="3"/>
  <c r="D35" i="3"/>
  <c r="C35" i="3"/>
  <c r="B35" i="3"/>
  <c r="D19" i="3"/>
  <c r="D20" i="3"/>
  <c r="D25" i="3"/>
  <c r="D16" i="3"/>
  <c r="B25" i="3"/>
  <c r="D11" i="3"/>
  <c r="C43" i="3"/>
  <c r="B43" i="3"/>
  <c r="B22" i="6"/>
  <c r="B26" i="6"/>
  <c r="B29" i="6"/>
  <c r="B31" i="6"/>
  <c r="B32" i="6"/>
  <c r="C22" i="6"/>
  <c r="C26" i="6"/>
  <c r="C29" i="6"/>
  <c r="C31" i="6"/>
  <c r="C32" i="6"/>
  <c r="D43" i="3"/>
  <c r="C25" i="3"/>
</calcChain>
</file>

<file path=xl/sharedStrings.xml><?xml version="1.0" encoding="utf-8"?>
<sst xmlns="http://schemas.openxmlformats.org/spreadsheetml/2006/main" count="81" uniqueCount="69">
  <si>
    <t>The correspondent account in NBKR</t>
  </si>
  <si>
    <t>Investments held to maturity</t>
  </si>
  <si>
    <t>- pledged under REPO-AGREEMENT</t>
  </si>
  <si>
    <t>Deferred tax liabilities</t>
  </si>
  <si>
    <t>Share capital</t>
  </si>
  <si>
    <t>Retained earnings</t>
  </si>
  <si>
    <t>Net interest income</t>
  </si>
  <si>
    <t xml:space="preserve">Other  income </t>
  </si>
  <si>
    <t>Income tax expense</t>
  </si>
  <si>
    <t>Profit (loss) for the period</t>
  </si>
  <si>
    <t>earnings per share</t>
  </si>
  <si>
    <t>ASSETS</t>
  </si>
  <si>
    <t>Th.KGS</t>
  </si>
  <si>
    <t>LIABILITITES</t>
  </si>
  <si>
    <t>Other liabilities</t>
  </si>
  <si>
    <t>Financial liabilities at fair value through profit or loss</t>
  </si>
  <si>
    <t>Current income tax liability</t>
  </si>
  <si>
    <t>Customer accounts</t>
  </si>
  <si>
    <t>Other borrowed funds</t>
  </si>
  <si>
    <t>Due to other financial institutions</t>
  </si>
  <si>
    <t>TOTAL ASSETS</t>
  </si>
  <si>
    <t>TOTAL LIABILITIES</t>
  </si>
  <si>
    <t>EQUITY</t>
  </si>
  <si>
    <t>TOTAL EQUITY</t>
  </si>
  <si>
    <t>TOTAL LIABILITIES AND EQUITY</t>
  </si>
  <si>
    <t>Other assets</t>
  </si>
  <si>
    <t>Proporty, equipment and intangible assets</t>
  </si>
  <si>
    <t>Financial assets at fair value through profit or loss</t>
  </si>
  <si>
    <t xml:space="preserve">Total assets of the monetary market </t>
  </si>
  <si>
    <t>Loans to customers</t>
  </si>
  <si>
    <t>Less provision for impairment losses</t>
  </si>
  <si>
    <t>Due from other financial institutions</t>
  </si>
  <si>
    <t>Loans to other financial institutions</t>
  </si>
  <si>
    <t>"Nostro" Accounts in commercial banks</t>
  </si>
  <si>
    <t>Cash and cash equivalents</t>
  </si>
  <si>
    <t>Total dues from other financial institutions</t>
  </si>
  <si>
    <t>Statement of profit or loss and other comprehensive income</t>
  </si>
  <si>
    <t>Interest income</t>
  </si>
  <si>
    <t>Interest expense</t>
  </si>
  <si>
    <t>Provision for impairment losses on interest bearing assets</t>
  </si>
  <si>
    <t>Net interes income before provision for impairment losses on interest bearing assets</t>
  </si>
  <si>
    <t>Fee and commission income</t>
  </si>
  <si>
    <t>Fee and commission expense</t>
  </si>
  <si>
    <t>Net not-interest income</t>
  </si>
  <si>
    <t>Operating income</t>
  </si>
  <si>
    <t>Operating expenses</t>
  </si>
  <si>
    <t>Provision for impairment losses on other transactions</t>
  </si>
  <si>
    <t>Profit (loss) before tax</t>
  </si>
  <si>
    <t>Operating profit</t>
  </si>
  <si>
    <t>Total comprehensive income</t>
  </si>
  <si>
    <t>Net gain (loss) on foreign exchange operations</t>
  </si>
  <si>
    <t>In addition paid capital</t>
  </si>
  <si>
    <t>Open Joint Stock Company "Commercial Bank KYRGYZSTAN"</t>
  </si>
  <si>
    <t>Statement of financial position</t>
  </si>
  <si>
    <t>Total loans to customers</t>
  </si>
  <si>
    <t>Total loans</t>
  </si>
  <si>
    <t>________________________________</t>
  </si>
  <si>
    <t>December 2017</t>
  </si>
  <si>
    <t>Acting Chairman of the Board</t>
  </si>
  <si>
    <t>June 2018</t>
  </si>
  <si>
    <t>June 2017</t>
  </si>
  <si>
    <t>Chairman of the Board</t>
  </si>
  <si>
    <t>Mr. N. ILEBAEV</t>
  </si>
  <si>
    <t xml:space="preserve">Acting Chief Accountant </t>
  </si>
  <si>
    <t>Ms. M. Raiynbekova</t>
  </si>
  <si>
    <t>As at 30 June 2018</t>
  </si>
  <si>
    <t>For the period ended 30 June 2018</t>
  </si>
  <si>
    <t xml:space="preserve"> June 2018</t>
  </si>
  <si>
    <t xml:space="preserve"> 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</si>
</sst>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.00000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i/>
      <sz val="10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8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/>
    <xf numFmtId="0" fontId="9" fillId="0" borderId="0" xfId="0" applyFont="1" applyFill="1"/>
    <xf numFmtId="49" fontId="10" fillId="0" borderId="0" xfId="7" applyNumberFormat="1" applyFont="1" applyFill="1" applyBorder="1" applyAlignment="1">
      <alignment horizontal="center" vertical="center"/>
    </xf>
    <xf numFmtId="0" fontId="8" fillId="0" borderId="0" xfId="7" applyFont="1" applyFill="1" applyBorder="1" applyAlignment="1">
      <alignment horizontal="left" wrapText="1"/>
    </xf>
    <xf numFmtId="0" fontId="7" fillId="0" borderId="0" xfId="0" applyFont="1" applyFill="1"/>
    <xf numFmtId="167" fontId="9" fillId="0" borderId="0" xfId="0" applyNumberFormat="1" applyFont="1" applyFill="1"/>
    <xf numFmtId="0" fontId="8" fillId="0" borderId="0" xfId="6" applyFont="1" applyBorder="1" applyAlignment="1"/>
    <xf numFmtId="0" fontId="8" fillId="0" borderId="0" xfId="7" applyFont="1" applyBorder="1" applyAlignment="1">
      <alignment horizontal="left"/>
    </xf>
    <xf numFmtId="0" fontId="8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/>
    </xf>
    <xf numFmtId="167" fontId="14" fillId="0" borderId="0" xfId="2" applyNumberFormat="1" applyFont="1" applyFill="1" applyBorder="1" applyAlignment="1">
      <alignment horizontal="left"/>
    </xf>
    <xf numFmtId="0" fontId="9" fillId="0" borderId="0" xfId="0" applyFont="1" applyFill="1" applyAlignment="1">
      <alignment wrapText="1"/>
    </xf>
    <xf numFmtId="0" fontId="7" fillId="0" borderId="0" xfId="0" applyFont="1" applyFill="1" applyAlignment="1"/>
    <xf numFmtId="0" fontId="8" fillId="0" borderId="0" xfId="7" applyFont="1" applyFill="1" applyBorder="1" applyAlignment="1"/>
    <xf numFmtId="0" fontId="10" fillId="0" borderId="0" xfId="7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10" fillId="0" borderId="0" xfId="7" applyFont="1" applyFill="1" applyBorder="1" applyAlignment="1">
      <alignment horizontal="left" vertical="center"/>
    </xf>
    <xf numFmtId="0" fontId="8" fillId="0" borderId="0" xfId="7" quotePrefix="1" applyFont="1" applyFill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0" fillId="0" borderId="0" xfId="6" applyFont="1" applyBorder="1" applyAlignment="1"/>
    <xf numFmtId="0" fontId="13" fillId="0" borderId="0" xfId="0" applyFont="1" applyFill="1" applyAlignment="1"/>
    <xf numFmtId="0" fontId="9" fillId="0" borderId="0" xfId="0" applyFont="1" applyFill="1" applyAlignment="1"/>
    <xf numFmtId="0" fontId="8" fillId="0" borderId="0" xfId="9" applyFont="1" applyFill="1" applyAlignment="1">
      <alignment horizontal="center"/>
    </xf>
    <xf numFmtId="0" fontId="9" fillId="0" borderId="0" xfId="9" applyFont="1" applyFill="1"/>
    <xf numFmtId="0" fontId="7" fillId="0" borderId="0" xfId="9" applyFont="1" applyFill="1" applyBorder="1" applyAlignment="1">
      <alignment horizontal="center" wrapText="1"/>
    </xf>
    <xf numFmtId="0" fontId="8" fillId="0" borderId="0" xfId="8" applyFont="1" applyFill="1" applyBorder="1" applyAlignment="1"/>
    <xf numFmtId="167" fontId="9" fillId="0" borderId="0" xfId="9" applyNumberFormat="1" applyFont="1" applyFill="1"/>
    <xf numFmtId="0" fontId="8" fillId="0" borderId="0" xfId="7" applyFont="1" applyBorder="1" applyAlignment="1"/>
    <xf numFmtId="0" fontId="7" fillId="0" borderId="0" xfId="9" applyFont="1" applyFill="1" applyBorder="1" applyAlignment="1">
      <alignment horizontal="center"/>
    </xf>
    <xf numFmtId="0" fontId="8" fillId="0" borderId="0" xfId="0" applyFont="1" applyBorder="1" applyAlignment="1"/>
    <xf numFmtId="0" fontId="10" fillId="0" borderId="0" xfId="6" applyFont="1" applyFill="1" applyBorder="1" applyAlignment="1"/>
    <xf numFmtId="0" fontId="10" fillId="0" borderId="0" xfId="6" applyFont="1" applyAlignment="1"/>
    <xf numFmtId="0" fontId="10" fillId="0" borderId="0" xfId="9" applyFont="1" applyFill="1" applyAlignment="1"/>
    <xf numFmtId="0" fontId="8" fillId="0" borderId="0" xfId="9" applyFont="1" applyFill="1" applyAlignment="1"/>
    <xf numFmtId="0" fontId="10" fillId="0" borderId="0" xfId="6" applyFont="1" applyFill="1" applyAlignment="1"/>
    <xf numFmtId="0" fontId="7" fillId="0" borderId="0" xfId="9" applyFont="1" applyFill="1" applyAlignment="1"/>
    <xf numFmtId="0" fontId="7" fillId="0" borderId="0" xfId="0" applyFont="1" applyAlignment="1"/>
    <xf numFmtId="0" fontId="9" fillId="0" borderId="0" xfId="9" applyFont="1" applyFill="1" applyAlignment="1"/>
    <xf numFmtId="0" fontId="10" fillId="0" borderId="0" xfId="0" applyFont="1" applyBorder="1" applyAlignment="1"/>
    <xf numFmtId="14" fontId="10" fillId="0" borderId="1" xfId="7" applyNumberFormat="1" applyFont="1" applyFill="1" applyBorder="1" applyAlignment="1">
      <alignment horizontal="center"/>
    </xf>
    <xf numFmtId="167" fontId="8" fillId="0" borderId="0" xfId="8" applyNumberFormat="1" applyFont="1" applyFill="1" applyAlignment="1">
      <alignment vertical="center"/>
    </xf>
    <xf numFmtId="167" fontId="12" fillId="0" borderId="0" xfId="8" applyNumberFormat="1" applyFont="1" applyFill="1" applyAlignment="1">
      <alignment vertical="center"/>
    </xf>
    <xf numFmtId="167" fontId="11" fillId="0" borderId="0" xfId="8" applyNumberFormat="1" applyFont="1" applyFill="1" applyAlignment="1">
      <alignment vertical="center"/>
    </xf>
    <xf numFmtId="167" fontId="10" fillId="0" borderId="2" xfId="11" applyNumberFormat="1" applyFont="1" applyFill="1" applyBorder="1" applyAlignment="1">
      <alignment vertical="center"/>
    </xf>
    <xf numFmtId="0" fontId="8" fillId="0" borderId="0" xfId="7" applyFont="1" applyFill="1" applyBorder="1" applyAlignment="1">
      <alignment vertical="center"/>
    </xf>
    <xf numFmtId="167" fontId="12" fillId="0" borderId="0" xfId="11" applyNumberFormat="1" applyFont="1" applyFill="1" applyBorder="1" applyAlignment="1">
      <alignment vertical="center"/>
    </xf>
    <xf numFmtId="0" fontId="11" fillId="0" borderId="0" xfId="7" applyFont="1" applyFill="1" applyBorder="1" applyAlignment="1">
      <alignment vertical="center"/>
    </xf>
    <xf numFmtId="167" fontId="12" fillId="0" borderId="3" xfId="8" applyNumberFormat="1" applyFont="1" applyFill="1" applyBorder="1" applyAlignment="1">
      <alignment vertical="center"/>
    </xf>
    <xf numFmtId="167" fontId="11" fillId="0" borderId="0" xfId="8" applyNumberFormat="1" applyFont="1" applyFill="1" applyBorder="1" applyAlignment="1">
      <alignment vertical="center"/>
    </xf>
    <xf numFmtId="167" fontId="11" fillId="0" borderId="0" xfId="8" applyNumberFormat="1" applyFont="1" applyFill="1" applyAlignment="1">
      <alignment vertical="center" wrapText="1"/>
    </xf>
    <xf numFmtId="167" fontId="10" fillId="0" borderId="3" xfId="11" applyNumberFormat="1" applyFont="1" applyFill="1" applyBorder="1" applyAlignment="1">
      <alignment vertical="center"/>
    </xf>
    <xf numFmtId="167" fontId="10" fillId="0" borderId="0" xfId="11" applyNumberFormat="1" applyFont="1" applyFill="1" applyBorder="1" applyAlignment="1">
      <alignment vertical="center"/>
    </xf>
    <xf numFmtId="167" fontId="8" fillId="0" borderId="0" xfId="11" applyNumberFormat="1" applyFont="1" applyFill="1" applyBorder="1" applyAlignment="1">
      <alignment vertical="center"/>
    </xf>
    <xf numFmtId="167" fontId="7" fillId="0" borderId="3" xfId="9" applyNumberFormat="1" applyFont="1" applyFill="1" applyBorder="1" applyAlignment="1">
      <alignment vertical="center"/>
    </xf>
    <xf numFmtId="167" fontId="7" fillId="0" borderId="0" xfId="9" applyNumberFormat="1" applyFont="1" applyFill="1" applyBorder="1" applyAlignment="1">
      <alignment vertical="center"/>
    </xf>
    <xf numFmtId="169" fontId="10" fillId="0" borderId="0" xfId="11" applyNumberFormat="1" applyFont="1" applyFill="1" applyBorder="1" applyAlignment="1"/>
    <xf numFmtId="14" fontId="10" fillId="0" borderId="0" xfId="7" applyNumberFormat="1" applyFont="1" applyFill="1" applyBorder="1" applyAlignment="1">
      <alignment horizontal="center"/>
    </xf>
    <xf numFmtId="3" fontId="12" fillId="0" borderId="0" xfId="8" applyNumberFormat="1" applyFont="1" applyFill="1" applyAlignment="1">
      <alignment horizontal="right"/>
    </xf>
    <xf numFmtId="167" fontId="11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2" fillId="0" borderId="3" xfId="2" applyNumberFormat="1" applyFont="1" applyFill="1" applyBorder="1" applyAlignment="1"/>
    <xf numFmtId="167" fontId="12" fillId="0" borderId="0" xfId="2" applyNumberFormat="1" applyFont="1" applyFill="1" applyBorder="1" applyAlignment="1"/>
    <xf numFmtId="165" fontId="11" fillId="0" borderId="0" xfId="2" applyNumberFormat="1" applyFont="1" applyFill="1" applyBorder="1" applyAlignment="1">
      <alignment horizontal="left"/>
    </xf>
    <xf numFmtId="3" fontId="12" fillId="0" borderId="2" xfId="2" applyNumberFormat="1" applyFont="1" applyFill="1" applyBorder="1" applyAlignment="1"/>
    <xf numFmtId="165" fontId="8" fillId="0" borderId="0" xfId="2" applyNumberFormat="1" applyFont="1" applyFill="1" applyBorder="1" applyAlignment="1">
      <alignment horizontal="left"/>
    </xf>
    <xf numFmtId="3" fontId="10" fillId="0" borderId="0" xfId="2" applyNumberFormat="1" applyFont="1" applyFill="1" applyBorder="1" applyAlignment="1"/>
    <xf numFmtId="167" fontId="10" fillId="0" borderId="0" xfId="2" applyNumberFormat="1" applyFont="1" applyFill="1" applyBorder="1" applyAlignment="1"/>
    <xf numFmtId="3" fontId="10" fillId="0" borderId="3" xfId="2" applyNumberFormat="1" applyFont="1" applyFill="1" applyBorder="1" applyAlignment="1"/>
    <xf numFmtId="14" fontId="10" fillId="0" borderId="0" xfId="7" applyNumberFormat="1" applyFont="1" applyFill="1" applyBorder="1" applyAlignment="1">
      <alignment horizontal="center" wrapText="1"/>
    </xf>
    <xf numFmtId="167" fontId="8" fillId="2" borderId="0" xfId="8" applyNumberFormat="1" applyFont="1" applyFill="1" applyAlignment="1">
      <alignment vertical="center"/>
    </xf>
    <xf numFmtId="3" fontId="8" fillId="2" borderId="0" xfId="7" applyNumberFormat="1" applyFont="1" applyFill="1" applyBorder="1" applyAlignment="1">
      <alignment vertical="center"/>
    </xf>
    <xf numFmtId="167" fontId="8" fillId="0" borderId="0" xfId="8" applyNumberFormat="1" applyFont="1" applyFill="1" applyAlignment="1">
      <alignment horizontal="right"/>
    </xf>
    <xf numFmtId="167" fontId="8" fillId="2" borderId="0" xfId="8" applyNumberFormat="1" applyFont="1" applyFill="1" applyAlignment="1">
      <alignment horizontal="right"/>
    </xf>
    <xf numFmtId="167" fontId="8" fillId="0" borderId="0" xfId="11" applyNumberFormat="1" applyFont="1" applyFill="1" applyBorder="1" applyAlignment="1"/>
    <xf numFmtId="167" fontId="11" fillId="2" borderId="0" xfId="8" applyNumberFormat="1" applyFont="1" applyFill="1" applyAlignment="1">
      <alignment horizontal="right"/>
    </xf>
    <xf numFmtId="3" fontId="11" fillId="0" borderId="0" xfId="1" applyNumberFormat="1" applyFont="1" applyFill="1" applyAlignment="1">
      <alignment horizontal="right"/>
    </xf>
    <xf numFmtId="3" fontId="11" fillId="2" borderId="0" xfId="1" applyNumberFormat="1" applyFont="1" applyFill="1" applyAlignment="1">
      <alignment horizontal="right"/>
    </xf>
    <xf numFmtId="3" fontId="11" fillId="0" borderId="0" xfId="8" applyNumberFormat="1" applyFont="1" applyFill="1" applyAlignment="1">
      <alignment horizontal="right"/>
    </xf>
    <xf numFmtId="3" fontId="11" fillId="0" borderId="0" xfId="11" applyNumberFormat="1" applyFont="1" applyFill="1" applyAlignment="1">
      <alignment horizontal="right"/>
    </xf>
    <xf numFmtId="3" fontId="11" fillId="0" borderId="0" xfId="8" applyNumberFormat="1" applyFont="1" applyFill="1" applyAlignment="1">
      <alignment horizontal="right" wrapText="1"/>
    </xf>
    <xf numFmtId="3" fontId="11" fillId="0" borderId="4" xfId="1" applyNumberFormat="1" applyFont="1" applyFill="1" applyBorder="1" applyAlignment="1">
      <alignment horizontal="right"/>
    </xf>
    <xf numFmtId="167" fontId="11" fillId="0" borderId="0" xfId="8" applyNumberFormat="1" applyFont="1" applyFill="1" applyAlignment="1"/>
    <xf numFmtId="167" fontId="8" fillId="0" borderId="0" xfId="8" applyNumberFormat="1" applyFont="1" applyFill="1" applyAlignment="1"/>
  </cellXfs>
  <cellStyles count="14"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9"/>
    <cellStyle name="Обычный 4" xfId="13"/>
    <cellStyle name="Финансовый 2" xfId="10"/>
    <cellStyle name="Финансовый 3" xfId="1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0;&#1085;.&#1086;&#1090;&#1095;&#1077;&#1090;%20&#1079;&#1072;%2006.2018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п"/>
      <sheetName val="осп"/>
    </sheetNames>
    <sheetDataSet>
      <sheetData sheetId="0">
        <row r="8">
          <cell r="B8">
            <v>1597316</v>
          </cell>
          <cell r="C8">
            <v>1334418</v>
          </cell>
        </row>
        <row r="9">
          <cell r="B9">
            <v>1004934</v>
          </cell>
          <cell r="C9">
            <v>1230318</v>
          </cell>
        </row>
        <row r="10">
          <cell r="B10">
            <v>701220</v>
          </cell>
          <cell r="C10">
            <v>493590</v>
          </cell>
        </row>
        <row r="11">
          <cell r="B11">
            <v>3303470</v>
          </cell>
          <cell r="C11">
            <v>3058326</v>
          </cell>
        </row>
        <row r="12">
          <cell r="B12">
            <v>1397420</v>
          </cell>
          <cell r="C12">
            <v>1263404</v>
          </cell>
        </row>
        <row r="13">
          <cell r="B13">
            <v>11664</v>
          </cell>
          <cell r="C13">
            <v>78448</v>
          </cell>
        </row>
        <row r="14">
          <cell r="B14">
            <v>321626</v>
          </cell>
          <cell r="C14">
            <v>161261</v>
          </cell>
        </row>
        <row r="15">
          <cell r="B15">
            <v>-1097</v>
          </cell>
          <cell r="C15">
            <v>-181</v>
          </cell>
        </row>
        <row r="16">
          <cell r="B16">
            <v>320529</v>
          </cell>
          <cell r="C16">
            <v>161080</v>
          </cell>
        </row>
        <row r="17">
          <cell r="B17">
            <v>6823096</v>
          </cell>
          <cell r="C17">
            <v>7265055</v>
          </cell>
        </row>
        <row r="18">
          <cell r="B18">
            <v>-531990</v>
          </cell>
          <cell r="C18">
            <v>-477331</v>
          </cell>
        </row>
        <row r="19">
          <cell r="B19">
            <v>6291106</v>
          </cell>
          <cell r="C19">
            <v>6787724</v>
          </cell>
        </row>
        <row r="20">
          <cell r="B20">
            <v>6611635</v>
          </cell>
          <cell r="C20">
            <v>6948804</v>
          </cell>
        </row>
        <row r="23">
          <cell r="B23">
            <v>560746</v>
          </cell>
          <cell r="C23">
            <v>522622</v>
          </cell>
        </row>
        <row r="24">
          <cell r="B24">
            <v>587576</v>
          </cell>
          <cell r="C24">
            <v>474207</v>
          </cell>
        </row>
        <row r="30">
          <cell r="B30">
            <v>1188157</v>
          </cell>
          <cell r="C30">
            <v>669386</v>
          </cell>
        </row>
        <row r="31">
          <cell r="B31">
            <v>8222756</v>
          </cell>
          <cell r="C31">
            <v>9012940</v>
          </cell>
        </row>
        <row r="32">
          <cell r="B32">
            <v>1297389</v>
          </cell>
          <cell r="C32">
            <v>1132347</v>
          </cell>
        </row>
        <row r="33">
          <cell r="B33">
            <v>3270</v>
          </cell>
          <cell r="C33">
            <v>2030</v>
          </cell>
        </row>
        <row r="34">
          <cell r="B34">
            <v>14566</v>
          </cell>
          <cell r="C34">
            <v>8916</v>
          </cell>
        </row>
        <row r="35">
          <cell r="B35">
            <v>11849</v>
          </cell>
          <cell r="C35">
            <v>3701</v>
          </cell>
        </row>
        <row r="36">
          <cell r="B36">
            <v>367338</v>
          </cell>
          <cell r="C36">
            <v>340915</v>
          </cell>
        </row>
        <row r="41">
          <cell r="B41">
            <v>1126356</v>
          </cell>
          <cell r="C41">
            <v>1080814</v>
          </cell>
        </row>
        <row r="42">
          <cell r="C42">
            <v>45542</v>
          </cell>
        </row>
        <row r="43">
          <cell r="B43">
            <v>240830</v>
          </cell>
          <cell r="C43">
            <v>49220</v>
          </cell>
        </row>
      </sheetData>
      <sheetData sheetId="1">
        <row r="7">
          <cell r="B7">
            <v>589082</v>
          </cell>
          <cell r="C7">
            <v>638612</v>
          </cell>
        </row>
        <row r="8">
          <cell r="B8">
            <v>-215849</v>
          </cell>
          <cell r="C8">
            <v>-229457</v>
          </cell>
        </row>
        <row r="9">
          <cell r="B9">
            <v>373233</v>
          </cell>
          <cell r="C9">
            <v>409155</v>
          </cell>
        </row>
        <row r="10">
          <cell r="B10">
            <v>-8177</v>
          </cell>
          <cell r="C10">
            <v>-94806</v>
          </cell>
        </row>
        <row r="13">
          <cell r="B13">
            <v>184935</v>
          </cell>
          <cell r="C13">
            <v>153444</v>
          </cell>
        </row>
        <row r="14">
          <cell r="B14">
            <v>-22843</v>
          </cell>
          <cell r="C14">
            <v>-23131</v>
          </cell>
        </row>
        <row r="15">
          <cell r="B15">
            <v>82584</v>
          </cell>
          <cell r="C15">
            <v>69858</v>
          </cell>
        </row>
        <row r="16">
          <cell r="B16">
            <v>3255</v>
          </cell>
          <cell r="C16">
            <v>-3082</v>
          </cell>
        </row>
        <row r="17">
          <cell r="B17">
            <v>247931</v>
          </cell>
          <cell r="C17">
            <v>197089</v>
          </cell>
        </row>
        <row r="19">
          <cell r="B19">
            <v>612987</v>
          </cell>
          <cell r="C19">
            <v>511438</v>
          </cell>
        </row>
        <row r="20">
          <cell r="B20">
            <v>-539611</v>
          </cell>
          <cell r="C20">
            <v>-449618</v>
          </cell>
        </row>
        <row r="23">
          <cell r="B23">
            <v>-11244</v>
          </cell>
          <cell r="C23">
            <v>-16914</v>
          </cell>
        </row>
        <row r="27">
          <cell r="B27">
            <v>-7720</v>
          </cell>
          <cell r="C27">
            <v>-6796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Normal="100" workbookViewId="0">
      <selection activeCell="A4" sqref="A4"/>
    </sheetView>
  </sheetViews>
  <sheetFormatPr defaultRowHeight="12.75" x14ac:dyDescent="0.2"/>
  <cols>
    <col min="1" max="1" width="36.28515625" style="21" customWidth="1"/>
    <col min="2" max="2" width="15.7109375" style="1" customWidth="1"/>
    <col min="3" max="3" width="13.140625" style="1" customWidth="1"/>
    <col min="4" max="4" width="13.85546875" style="1" customWidth="1"/>
    <col min="5" max="5" width="4.28515625" style="1" customWidth="1"/>
    <col min="6" max="16384" width="9.140625" style="1"/>
  </cols>
  <sheetData>
    <row r="1" spans="1:5" x14ac:dyDescent="0.2">
      <c r="A1" s="12" t="s">
        <v>52</v>
      </c>
    </row>
    <row r="2" spans="1:5" x14ac:dyDescent="0.2">
      <c r="A2" s="12"/>
    </row>
    <row r="3" spans="1:5" x14ac:dyDescent="0.2">
      <c r="A3" s="12" t="s">
        <v>53</v>
      </c>
    </row>
    <row r="4" spans="1:5" ht="12.75" customHeight="1" x14ac:dyDescent="0.2">
      <c r="A4" s="9" t="s">
        <v>65</v>
      </c>
      <c r="B4" s="2"/>
      <c r="C4" s="2"/>
      <c r="D4" s="2"/>
    </row>
    <row r="5" spans="1:5" s="11" customFormat="1" x14ac:dyDescent="0.2">
      <c r="A5" s="13"/>
      <c r="B5" s="68" t="s">
        <v>59</v>
      </c>
      <c r="C5" s="68" t="s">
        <v>60</v>
      </c>
      <c r="D5" s="68" t="s">
        <v>57</v>
      </c>
      <c r="E5" s="1"/>
    </row>
    <row r="6" spans="1:5" ht="13.5" thickBot="1" x14ac:dyDescent="0.25">
      <c r="A6" s="14"/>
      <c r="B6" s="39" t="s">
        <v>12</v>
      </c>
      <c r="C6" s="39" t="s">
        <v>12</v>
      </c>
      <c r="D6" s="39" t="s">
        <v>12</v>
      </c>
    </row>
    <row r="7" spans="1:5" x14ac:dyDescent="0.2">
      <c r="A7" s="9" t="s">
        <v>11</v>
      </c>
      <c r="B7" s="56"/>
      <c r="C7" s="56"/>
      <c r="D7" s="56"/>
    </row>
    <row r="8" spans="1:5" x14ac:dyDescent="0.2">
      <c r="A8" s="8" t="s">
        <v>34</v>
      </c>
      <c r="B8" s="75">
        <f>[1]офп!B8</f>
        <v>1597316</v>
      </c>
      <c r="C8" s="75">
        <f>[1]офп!C8</f>
        <v>1334418</v>
      </c>
      <c r="D8" s="75">
        <v>1915472</v>
      </c>
    </row>
    <row r="9" spans="1:5" x14ac:dyDescent="0.2">
      <c r="A9" s="15" t="s">
        <v>0</v>
      </c>
      <c r="B9" s="76">
        <f>[1]офп!B9</f>
        <v>1004934</v>
      </c>
      <c r="C9" s="75">
        <f>[1]офп!C9</f>
        <v>1230318</v>
      </c>
      <c r="D9" s="75">
        <v>681473</v>
      </c>
    </row>
    <row r="10" spans="1:5" x14ac:dyDescent="0.2">
      <c r="A10" s="15" t="s">
        <v>33</v>
      </c>
      <c r="B10" s="75">
        <f>[1]офп!B10</f>
        <v>701220</v>
      </c>
      <c r="C10" s="75">
        <f>[1]офп!C10</f>
        <v>493590</v>
      </c>
      <c r="D10" s="75">
        <v>366085</v>
      </c>
    </row>
    <row r="11" spans="1:5" x14ac:dyDescent="0.2">
      <c r="A11" s="9" t="s">
        <v>28</v>
      </c>
      <c r="B11" s="57">
        <f>[1]офп!B11</f>
        <v>3303470</v>
      </c>
      <c r="C11" s="57">
        <f>[1]офп!C11</f>
        <v>3058326</v>
      </c>
      <c r="D11" s="57">
        <f>D8+D9+D10</f>
        <v>2963030</v>
      </c>
    </row>
    <row r="12" spans="1:5" s="4" customFormat="1" x14ac:dyDescent="0.2">
      <c r="A12" s="8" t="s">
        <v>1</v>
      </c>
      <c r="B12" s="77">
        <f>[1]офп!B12</f>
        <v>1397420</v>
      </c>
      <c r="C12" s="77">
        <f>[1]офп!C12</f>
        <v>1263404</v>
      </c>
      <c r="D12" s="77">
        <v>1092107</v>
      </c>
      <c r="E12" s="1"/>
    </row>
    <row r="13" spans="1:5" s="4" customFormat="1" x14ac:dyDescent="0.2">
      <c r="A13" s="8" t="s">
        <v>31</v>
      </c>
      <c r="B13" s="75">
        <f>[1]офп!B13</f>
        <v>11664</v>
      </c>
      <c r="C13" s="75">
        <f>[1]офп!C13</f>
        <v>78448</v>
      </c>
      <c r="D13" s="75">
        <v>12151</v>
      </c>
      <c r="E13" s="1"/>
    </row>
    <row r="14" spans="1:5" x14ac:dyDescent="0.2">
      <c r="A14" s="8" t="s">
        <v>32</v>
      </c>
      <c r="B14" s="75">
        <f>[1]офп!B14</f>
        <v>321626</v>
      </c>
      <c r="C14" s="75">
        <f>[1]офп!C14</f>
        <v>161261</v>
      </c>
      <c r="D14" s="76">
        <v>281964</v>
      </c>
    </row>
    <row r="15" spans="1:5" x14ac:dyDescent="0.2">
      <c r="A15" s="8" t="s">
        <v>30</v>
      </c>
      <c r="B15" s="58">
        <f>[1]офп!B15</f>
        <v>-1097</v>
      </c>
      <c r="C15" s="58">
        <f>[1]офп!C15</f>
        <v>-181</v>
      </c>
      <c r="D15" s="58">
        <v>-651</v>
      </c>
    </row>
    <row r="16" spans="1:5" x14ac:dyDescent="0.2">
      <c r="A16" s="9" t="s">
        <v>35</v>
      </c>
      <c r="B16" s="57">
        <f>[1]офп!B16</f>
        <v>320529</v>
      </c>
      <c r="C16" s="57">
        <f>[1]офп!C16</f>
        <v>161080</v>
      </c>
      <c r="D16" s="57">
        <f>D14+D15</f>
        <v>281313</v>
      </c>
    </row>
    <row r="17" spans="1:4" x14ac:dyDescent="0.2">
      <c r="A17" s="8" t="s">
        <v>29</v>
      </c>
      <c r="B17" s="75">
        <f>[1]офп!B17</f>
        <v>6823096</v>
      </c>
      <c r="C17" s="75">
        <f>[1]офп!C17</f>
        <v>7265055</v>
      </c>
      <c r="D17" s="75">
        <v>6563169</v>
      </c>
    </row>
    <row r="18" spans="1:4" x14ac:dyDescent="0.2">
      <c r="A18" s="8" t="s">
        <v>30</v>
      </c>
      <c r="B18" s="58">
        <f>[1]офп!B18</f>
        <v>-531990</v>
      </c>
      <c r="C18" s="58">
        <f>[1]офп!C18</f>
        <v>-477331</v>
      </c>
      <c r="D18" s="58">
        <v>-525558</v>
      </c>
    </row>
    <row r="19" spans="1:4" x14ac:dyDescent="0.2">
      <c r="A19" s="9" t="s">
        <v>54</v>
      </c>
      <c r="B19" s="59">
        <f>[1]офп!B19</f>
        <v>6291106</v>
      </c>
      <c r="C19" s="59">
        <f>[1]офп!C19</f>
        <v>6787724</v>
      </c>
      <c r="D19" s="59">
        <f>D17+D18</f>
        <v>6037611</v>
      </c>
    </row>
    <row r="20" spans="1:4" x14ac:dyDescent="0.2">
      <c r="A20" s="16" t="s">
        <v>55</v>
      </c>
      <c r="B20" s="57">
        <f>[1]офп!B20</f>
        <v>6611635</v>
      </c>
      <c r="C20" s="57">
        <f>[1]офп!C20</f>
        <v>6948804</v>
      </c>
      <c r="D20" s="57">
        <f>D16+D19</f>
        <v>6318924</v>
      </c>
    </row>
    <row r="21" spans="1:4" x14ac:dyDescent="0.2">
      <c r="A21" s="8" t="s">
        <v>27</v>
      </c>
      <c r="B21" s="58">
        <v>0</v>
      </c>
      <c r="C21" s="58">
        <v>0</v>
      </c>
      <c r="D21" s="58">
        <v>1187</v>
      </c>
    </row>
    <row r="22" spans="1:4" x14ac:dyDescent="0.2">
      <c r="A22" s="17" t="s">
        <v>2</v>
      </c>
      <c r="B22" s="58">
        <v>0</v>
      </c>
      <c r="C22" s="58">
        <v>0</v>
      </c>
      <c r="D22" s="58">
        <v>0</v>
      </c>
    </row>
    <row r="23" spans="1:4" x14ac:dyDescent="0.2">
      <c r="A23" s="8" t="s">
        <v>26</v>
      </c>
      <c r="B23" s="75">
        <f>[1]офп!B23</f>
        <v>560746</v>
      </c>
      <c r="C23" s="75">
        <f>[1]офп!C23</f>
        <v>522622</v>
      </c>
      <c r="D23" s="75">
        <v>560536</v>
      </c>
    </row>
    <row r="24" spans="1:4" ht="13.5" customHeight="1" x14ac:dyDescent="0.2">
      <c r="A24" s="7" t="s">
        <v>25</v>
      </c>
      <c r="B24" s="75">
        <f>[1]офп!B24</f>
        <v>587576</v>
      </c>
      <c r="C24" s="75">
        <f>[1]офп!C24</f>
        <v>474207</v>
      </c>
      <c r="D24" s="76">
        <v>422177</v>
      </c>
    </row>
    <row r="25" spans="1:4" ht="13.5" thickBot="1" x14ac:dyDescent="0.25">
      <c r="A25" s="18" t="s">
        <v>20</v>
      </c>
      <c r="B25" s="60">
        <f>B11+B12+B13+B20+B21+B22+B23+B24</f>
        <v>12472511</v>
      </c>
      <c r="C25" s="60">
        <f>C11+C12+C13+C20+C21+C22+C23+C24</f>
        <v>12345811</v>
      </c>
      <c r="D25" s="60">
        <f>D11+D12+D13+D20+D21+D22+D23+D24</f>
        <v>11370112</v>
      </c>
    </row>
    <row r="26" spans="1:4" ht="13.5" thickTop="1" x14ac:dyDescent="0.2">
      <c r="A26" s="9"/>
      <c r="B26" s="61"/>
      <c r="C26" s="61"/>
      <c r="D26" s="61"/>
    </row>
    <row r="27" spans="1:4" x14ac:dyDescent="0.2">
      <c r="A27" s="14" t="s">
        <v>13</v>
      </c>
      <c r="B27" s="62"/>
      <c r="C27" s="62"/>
      <c r="D27" s="62"/>
    </row>
    <row r="28" spans="1:4" x14ac:dyDescent="0.2">
      <c r="A28" s="6" t="s">
        <v>19</v>
      </c>
      <c r="B28" s="76">
        <f>[1]офп!B30</f>
        <v>1188157</v>
      </c>
      <c r="C28" s="78">
        <f>[1]офп!C30</f>
        <v>669386</v>
      </c>
      <c r="D28" s="78">
        <v>736727</v>
      </c>
    </row>
    <row r="29" spans="1:4" x14ac:dyDescent="0.2">
      <c r="A29" s="7" t="s">
        <v>17</v>
      </c>
      <c r="B29" s="79">
        <f>[1]офп!B31</f>
        <v>8222756</v>
      </c>
      <c r="C29" s="75">
        <f>[1]офп!C31</f>
        <v>9012940</v>
      </c>
      <c r="D29" s="75">
        <v>7845109</v>
      </c>
    </row>
    <row r="30" spans="1:4" x14ac:dyDescent="0.2">
      <c r="A30" s="7" t="s">
        <v>18</v>
      </c>
      <c r="B30" s="75">
        <f>[1]офп!B32</f>
        <v>1297389</v>
      </c>
      <c r="C30" s="75">
        <f>[1]офп!C32</f>
        <v>1132347</v>
      </c>
      <c r="D30" s="75">
        <v>1185502</v>
      </c>
    </row>
    <row r="31" spans="1:4" x14ac:dyDescent="0.2">
      <c r="A31" s="7" t="s">
        <v>16</v>
      </c>
      <c r="B31" s="75">
        <f>[1]офп!B33</f>
        <v>3270</v>
      </c>
      <c r="C31" s="75">
        <f>[1]офп!C33</f>
        <v>2030</v>
      </c>
      <c r="D31" s="75">
        <v>0</v>
      </c>
    </row>
    <row r="32" spans="1:4" x14ac:dyDescent="0.2">
      <c r="A32" s="8" t="s">
        <v>3</v>
      </c>
      <c r="B32" s="75">
        <f>[1]офп!B34</f>
        <v>14566</v>
      </c>
      <c r="C32" s="75">
        <f>[1]офп!C34</f>
        <v>8916</v>
      </c>
      <c r="D32" s="75">
        <v>12416</v>
      </c>
    </row>
    <row r="33" spans="1:4" x14ac:dyDescent="0.2">
      <c r="A33" s="8" t="s">
        <v>15</v>
      </c>
      <c r="B33" s="75">
        <f>[1]офп!B35</f>
        <v>11849</v>
      </c>
      <c r="C33" s="75">
        <f>[1]офп!C35</f>
        <v>3701</v>
      </c>
      <c r="D33" s="75"/>
    </row>
    <row r="34" spans="1:4" x14ac:dyDescent="0.2">
      <c r="A34" s="15" t="s">
        <v>14</v>
      </c>
      <c r="B34" s="75">
        <f>[1]офп!B36</f>
        <v>367338</v>
      </c>
      <c r="C34" s="75">
        <f>[1]офп!C36</f>
        <v>340915</v>
      </c>
      <c r="D34" s="76">
        <v>277584</v>
      </c>
    </row>
    <row r="35" spans="1:4" x14ac:dyDescent="0.2">
      <c r="A35" s="18" t="s">
        <v>21</v>
      </c>
      <c r="B35" s="63">
        <f>SUM(B28:B34)</f>
        <v>11105325</v>
      </c>
      <c r="C35" s="63">
        <f>SUM(C28:C34)</f>
        <v>11170235</v>
      </c>
      <c r="D35" s="63">
        <f>SUM(D28:D34)</f>
        <v>10057338</v>
      </c>
    </row>
    <row r="36" spans="1:4" x14ac:dyDescent="0.2">
      <c r="A36" s="8"/>
      <c r="B36" s="3"/>
      <c r="C36" s="3"/>
      <c r="D36" s="3"/>
    </row>
    <row r="37" spans="1:4" ht="12.75" customHeight="1" x14ac:dyDescent="0.2">
      <c r="A37" s="14" t="s">
        <v>22</v>
      </c>
      <c r="B37" s="64"/>
      <c r="C37" s="64"/>
      <c r="D37" s="64"/>
    </row>
    <row r="38" spans="1:4" x14ac:dyDescent="0.2">
      <c r="A38" s="7" t="s">
        <v>4</v>
      </c>
      <c r="B38" s="75">
        <f>[1]офп!B41</f>
        <v>1126356</v>
      </c>
      <c r="C38" s="75">
        <f>[1]офп!C41</f>
        <v>1080814</v>
      </c>
      <c r="D38" s="75">
        <v>1126356</v>
      </c>
    </row>
    <row r="39" spans="1:4" x14ac:dyDescent="0.2">
      <c r="A39" s="7" t="s">
        <v>51</v>
      </c>
      <c r="B39" s="75">
        <f>[1]офп!B42</f>
        <v>0</v>
      </c>
      <c r="C39" s="75">
        <f>[1]офп!C42</f>
        <v>45542</v>
      </c>
      <c r="D39" s="75"/>
    </row>
    <row r="40" spans="1:4" x14ac:dyDescent="0.2">
      <c r="A40" s="7" t="s">
        <v>5</v>
      </c>
      <c r="B40" s="80">
        <f>[1]офп!B43</f>
        <v>240830</v>
      </c>
      <c r="C40" s="80">
        <f>[1]офп!C43</f>
        <v>49220</v>
      </c>
      <c r="D40" s="80">
        <v>186418</v>
      </c>
    </row>
    <row r="41" spans="1:4" x14ac:dyDescent="0.2">
      <c r="A41" s="14" t="s">
        <v>23</v>
      </c>
      <c r="B41" s="65">
        <f>SUM(B38:B40)</f>
        <v>1367186</v>
      </c>
      <c r="C41" s="65">
        <f t="shared" ref="C41:D41" si="0">SUM(C38:C40)</f>
        <v>1175576</v>
      </c>
      <c r="D41" s="65">
        <f t="shared" si="0"/>
        <v>1312774</v>
      </c>
    </row>
    <row r="42" spans="1:4" x14ac:dyDescent="0.2">
      <c r="A42" s="9"/>
      <c r="B42" s="66"/>
      <c r="C42" s="66"/>
      <c r="D42" s="66"/>
    </row>
    <row r="43" spans="1:4" ht="13.5" thickBot="1" x14ac:dyDescent="0.25">
      <c r="A43" s="19" t="s">
        <v>24</v>
      </c>
      <c r="B43" s="67">
        <f>B35+B41</f>
        <v>12472511</v>
      </c>
      <c r="C43" s="67">
        <f>C35+C41</f>
        <v>12345811</v>
      </c>
      <c r="D43" s="67">
        <f>D35+D41</f>
        <v>11370112</v>
      </c>
    </row>
    <row r="44" spans="1:4" ht="13.5" thickTop="1" x14ac:dyDescent="0.2">
      <c r="A44" s="8"/>
    </row>
    <row r="45" spans="1:4" x14ac:dyDescent="0.2">
      <c r="A45" s="20"/>
      <c r="B45" s="10"/>
      <c r="C45" s="10"/>
      <c r="D45" s="10"/>
    </row>
    <row r="48" spans="1:4" x14ac:dyDescent="0.2">
      <c r="A48" s="21" t="s">
        <v>56</v>
      </c>
      <c r="B48" s="5"/>
      <c r="C48" s="21" t="s">
        <v>56</v>
      </c>
      <c r="D48" s="5"/>
    </row>
    <row r="49" spans="1:4" x14ac:dyDescent="0.2">
      <c r="A49" s="12" t="s">
        <v>62</v>
      </c>
      <c r="B49" s="4"/>
      <c r="C49" s="12" t="s">
        <v>64</v>
      </c>
      <c r="D49" s="4"/>
    </row>
    <row r="50" spans="1:4" x14ac:dyDescent="0.2">
      <c r="A50" s="12" t="s">
        <v>61</v>
      </c>
      <c r="B50" s="4"/>
      <c r="C50" s="12" t="s">
        <v>63</v>
      </c>
      <c r="D50" s="4"/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zoomScaleNormal="100" workbookViewId="0">
      <selection activeCell="C6" sqref="C6"/>
    </sheetView>
  </sheetViews>
  <sheetFormatPr defaultRowHeight="12.75" x14ac:dyDescent="0.2"/>
  <cols>
    <col min="1" max="1" width="43.42578125" style="37" customWidth="1"/>
    <col min="2" max="2" width="12" style="23" customWidth="1"/>
    <col min="3" max="3" width="12.140625" style="23" customWidth="1"/>
    <col min="4" max="4" width="2.42578125" style="23" customWidth="1"/>
    <col min="5" max="6" width="9.140625" style="23"/>
    <col min="7" max="7" width="24.5703125" style="23" customWidth="1"/>
    <col min="8" max="16384" width="9.140625" style="23"/>
  </cols>
  <sheetData>
    <row r="1" spans="1:3" x14ac:dyDescent="0.2">
      <c r="A1" s="12" t="s">
        <v>52</v>
      </c>
    </row>
    <row r="2" spans="1:3" x14ac:dyDescent="0.2">
      <c r="A2" s="12"/>
    </row>
    <row r="3" spans="1:3" x14ac:dyDescent="0.2">
      <c r="A3" s="12" t="s">
        <v>36</v>
      </c>
      <c r="B3" s="22"/>
      <c r="C3" s="22"/>
    </row>
    <row r="4" spans="1:3" x14ac:dyDescent="0.2">
      <c r="A4" s="9" t="s">
        <v>66</v>
      </c>
      <c r="B4" s="24"/>
      <c r="C4" s="24"/>
    </row>
    <row r="5" spans="1:3" x14ac:dyDescent="0.2">
      <c r="A5" s="28"/>
      <c r="B5" s="24"/>
      <c r="C5" s="24"/>
    </row>
    <row r="6" spans="1:3" x14ac:dyDescent="0.2">
      <c r="A6" s="13"/>
      <c r="B6" s="68" t="s">
        <v>67</v>
      </c>
      <c r="C6" s="68" t="s">
        <v>68</v>
      </c>
    </row>
    <row r="7" spans="1:3" ht="13.5" thickBot="1" x14ac:dyDescent="0.25">
      <c r="A7" s="13"/>
      <c r="B7" s="39" t="s">
        <v>12</v>
      </c>
      <c r="C7" s="39" t="s">
        <v>12</v>
      </c>
    </row>
    <row r="8" spans="1:3" x14ac:dyDescent="0.2">
      <c r="A8" s="29" t="s">
        <v>37</v>
      </c>
      <c r="B8" s="71">
        <f>[1]осп!B7</f>
        <v>589082</v>
      </c>
      <c r="C8" s="69">
        <f>[1]осп!C7</f>
        <v>638612</v>
      </c>
    </row>
    <row r="9" spans="1:3" x14ac:dyDescent="0.2">
      <c r="A9" s="29" t="s">
        <v>38</v>
      </c>
      <c r="B9" s="71">
        <f>[1]осп!B8</f>
        <v>-215849</v>
      </c>
      <c r="C9" s="69">
        <f>[1]осп!C8</f>
        <v>-229457</v>
      </c>
    </row>
    <row r="10" spans="1:3" x14ac:dyDescent="0.2">
      <c r="A10" s="9" t="s">
        <v>40</v>
      </c>
      <c r="B10" s="41">
        <f>[1]осп!B9</f>
        <v>373233</v>
      </c>
      <c r="C10" s="41">
        <f>[1]осп!C9</f>
        <v>409155</v>
      </c>
    </row>
    <row r="11" spans="1:3" x14ac:dyDescent="0.2">
      <c r="A11" s="8" t="s">
        <v>39</v>
      </c>
      <c r="B11" s="58">
        <f>[1]осп!B10</f>
        <v>-8177</v>
      </c>
      <c r="C11" s="82">
        <f>[1]осп!C10</f>
        <v>-94806</v>
      </c>
    </row>
    <row r="12" spans="1:3" x14ac:dyDescent="0.2">
      <c r="A12" s="30" t="s">
        <v>6</v>
      </c>
      <c r="B12" s="43">
        <f>B10+B11</f>
        <v>365056</v>
      </c>
      <c r="C12" s="43">
        <f>C10+C11</f>
        <v>314349</v>
      </c>
    </row>
    <row r="13" spans="1:3" x14ac:dyDescent="0.2">
      <c r="A13" s="25"/>
      <c r="C13" s="44"/>
    </row>
    <row r="14" spans="1:3" x14ac:dyDescent="0.2">
      <c r="A14" s="13" t="s">
        <v>41</v>
      </c>
      <c r="B14" s="72">
        <f>[1]осп!B13</f>
        <v>184935</v>
      </c>
      <c r="C14" s="70">
        <f>[1]осп!C13</f>
        <v>153444</v>
      </c>
    </row>
    <row r="15" spans="1:3" x14ac:dyDescent="0.2">
      <c r="A15" s="13" t="s">
        <v>42</v>
      </c>
      <c r="B15" s="58">
        <f>[1]осп!B14</f>
        <v>-22843</v>
      </c>
      <c r="C15" s="69">
        <f>[1]осп!C14</f>
        <v>-23131</v>
      </c>
    </row>
    <row r="16" spans="1:3" x14ac:dyDescent="0.2">
      <c r="A16" s="25" t="s">
        <v>50</v>
      </c>
      <c r="B16" s="74">
        <f>[1]осп!B15</f>
        <v>82584</v>
      </c>
      <c r="C16" s="69">
        <f>[1]осп!C15</f>
        <v>69858</v>
      </c>
    </row>
    <row r="17" spans="1:4" x14ac:dyDescent="0.2">
      <c r="A17" s="25" t="s">
        <v>7</v>
      </c>
      <c r="B17" s="58">
        <f>[1]осп!B16</f>
        <v>3255</v>
      </c>
      <c r="C17" s="69">
        <f>[1]осп!C16</f>
        <v>-3082</v>
      </c>
      <c r="D17" s="26"/>
    </row>
    <row r="18" spans="1:4" x14ac:dyDescent="0.2">
      <c r="A18" s="30" t="s">
        <v>43</v>
      </c>
      <c r="B18" s="45">
        <f>[1]осп!B17</f>
        <v>247931</v>
      </c>
      <c r="C18" s="45">
        <f>[1]осп!C17</f>
        <v>197089</v>
      </c>
    </row>
    <row r="19" spans="1:4" x14ac:dyDescent="0.2">
      <c r="A19" s="25"/>
      <c r="B19" s="46">
        <f>[1]осп!B18</f>
        <v>0</v>
      </c>
      <c r="C19" s="40">
        <f>[1]осп!C18</f>
        <v>0</v>
      </c>
    </row>
    <row r="20" spans="1:4" x14ac:dyDescent="0.2">
      <c r="A20" s="25" t="s">
        <v>44</v>
      </c>
      <c r="B20" s="58">
        <f>[1]осп!B19</f>
        <v>612987</v>
      </c>
      <c r="C20" s="40">
        <f>[1]осп!C19</f>
        <v>511438</v>
      </c>
    </row>
    <row r="21" spans="1:4" x14ac:dyDescent="0.2">
      <c r="A21" s="25" t="s">
        <v>45</v>
      </c>
      <c r="B21" s="58">
        <f>[1]осп!B20</f>
        <v>-539611</v>
      </c>
      <c r="C21" s="40">
        <f>[1]осп!C20</f>
        <v>-449618</v>
      </c>
    </row>
    <row r="22" spans="1:4" ht="13.5" thickBot="1" x14ac:dyDescent="0.25">
      <c r="A22" s="31" t="s">
        <v>48</v>
      </c>
      <c r="B22" s="47">
        <f>B20+B21</f>
        <v>73376</v>
      </c>
      <c r="C22" s="47">
        <f t="shared" ref="C22" si="0">C20+C21</f>
        <v>61820</v>
      </c>
    </row>
    <row r="23" spans="1:4" ht="13.5" thickTop="1" x14ac:dyDescent="0.2">
      <c r="A23" s="32"/>
      <c r="B23" s="48"/>
      <c r="C23" s="48"/>
    </row>
    <row r="24" spans="1:4" x14ac:dyDescent="0.2">
      <c r="A24" s="8" t="s">
        <v>46</v>
      </c>
      <c r="B24" s="58">
        <f>[1]осп!B23</f>
        <v>-11244</v>
      </c>
      <c r="C24" s="81">
        <f>[1]осп!C23</f>
        <v>-16914</v>
      </c>
    </row>
    <row r="25" spans="1:4" x14ac:dyDescent="0.2">
      <c r="A25" s="33"/>
      <c r="B25" s="42"/>
      <c r="C25" s="49"/>
    </row>
    <row r="26" spans="1:4" ht="13.5" thickBot="1" x14ac:dyDescent="0.25">
      <c r="A26" s="31" t="s">
        <v>47</v>
      </c>
      <c r="B26" s="50">
        <f>B22+B24</f>
        <v>62132</v>
      </c>
      <c r="C26" s="50">
        <f t="shared" ref="C26" si="1">C22+C24</f>
        <v>44906</v>
      </c>
    </row>
    <row r="27" spans="1:4" ht="13.5" thickTop="1" x14ac:dyDescent="0.2">
      <c r="A27" s="34"/>
      <c r="B27" s="51"/>
      <c r="C27" s="40"/>
    </row>
    <row r="28" spans="1:4" x14ac:dyDescent="0.2">
      <c r="A28" s="27" t="s">
        <v>8</v>
      </c>
      <c r="B28" s="73">
        <f>[1]осп!B27</f>
        <v>-7720</v>
      </c>
      <c r="C28" s="52">
        <f>[1]осп!C27</f>
        <v>-6796</v>
      </c>
    </row>
    <row r="29" spans="1:4" ht="13.5" thickBot="1" x14ac:dyDescent="0.25">
      <c r="A29" s="31" t="s">
        <v>9</v>
      </c>
      <c r="B29" s="53">
        <f>B28+B26</f>
        <v>54412</v>
      </c>
      <c r="C29" s="53">
        <f t="shared" ref="C29" si="2">C28+C26</f>
        <v>38110</v>
      </c>
    </row>
    <row r="30" spans="1:4" ht="13.5" thickTop="1" x14ac:dyDescent="0.2">
      <c r="A30" s="35"/>
      <c r="B30" s="54"/>
      <c r="C30" s="51"/>
    </row>
    <row r="31" spans="1:4" ht="13.5" thickBot="1" x14ac:dyDescent="0.25">
      <c r="A31" s="36" t="s">
        <v>49</v>
      </c>
      <c r="B31" s="53">
        <f>B29</f>
        <v>54412</v>
      </c>
      <c r="C31" s="53">
        <f>C29</f>
        <v>38110</v>
      </c>
    </row>
    <row r="32" spans="1:4" ht="13.5" thickTop="1" x14ac:dyDescent="0.2">
      <c r="A32" s="38" t="s">
        <v>10</v>
      </c>
      <c r="B32" s="55">
        <f>B31/225271201*1000</f>
        <v>0.24153997385577927</v>
      </c>
      <c r="C32" s="55">
        <f>C31/216162885*1000</f>
        <v>0.17630223615862642</v>
      </c>
    </row>
    <row r="35" spans="1:2" x14ac:dyDescent="0.2">
      <c r="A35" s="21" t="s">
        <v>56</v>
      </c>
      <c r="B35" s="21" t="s">
        <v>56</v>
      </c>
    </row>
    <row r="36" spans="1:2" x14ac:dyDescent="0.2">
      <c r="A36" s="12" t="s">
        <v>62</v>
      </c>
      <c r="B36" s="12" t="s">
        <v>64</v>
      </c>
    </row>
    <row r="37" spans="1:2" x14ac:dyDescent="0.2">
      <c r="A37" s="12" t="s">
        <v>58</v>
      </c>
      <c r="B37" s="12" t="s">
        <v>63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BS</vt:lpstr>
      <vt:lpstr>PL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Нарбекова Мээрим Уланбековна</cp:lastModifiedBy>
  <cp:lastPrinted>2015-11-04T11:45:51Z</cp:lastPrinted>
  <dcterms:created xsi:type="dcterms:W3CDTF">1996-10-08T23:32:33Z</dcterms:created>
  <dcterms:modified xsi:type="dcterms:W3CDTF">2018-07-19T04:26:11Z</dcterms:modified>
</cp:coreProperties>
</file>