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_mukashova\Desktop\Общ рейтинг 2 квартал\на сайт\"/>
    </mc:Choice>
  </mc:AlternateContent>
  <bookViews>
    <workbookView xWindow="0" yWindow="0" windowWidth="24000" windowHeight="9735" tabRatio="449" activeTab="6"/>
  </bookViews>
  <sheets>
    <sheet name="BS" sheetId="3" r:id="rId1"/>
    <sheet name="PL" sheetId="6" r:id="rId2"/>
    <sheet name="CF" sheetId="12" r:id="rId3"/>
    <sheet name="CE" sheetId="13" r:id="rId4"/>
    <sheet name="Notes" sheetId="14" r:id="rId5"/>
    <sheet name="Annex 2" sheetId="15" r:id="rId6"/>
    <sheet name="Economic normatives" sheetId="16" r:id="rId7"/>
  </sheets>
  <externalReferences>
    <externalReference r:id="rId8"/>
  </externalReferences>
  <definedNames>
    <definedName name="_xlnm.Print_Area" localSheetId="0">BS!$A$3:$D$46</definedName>
    <definedName name="_xlnm.Print_Area" localSheetId="1">PL!$A$3:$C$32</definedName>
  </definedNames>
  <calcPr calcId="152511" concurrentCalc="0"/>
</workbook>
</file>

<file path=xl/calcChain.xml><?xml version="1.0" encoding="utf-8"?>
<calcChain xmlns="http://schemas.openxmlformats.org/spreadsheetml/2006/main">
  <c r="A34" i="15" l="1"/>
  <c r="A33" i="15"/>
  <c r="A39" i="14"/>
  <c r="A40" i="14"/>
  <c r="D17" i="13"/>
  <c r="C17" i="13"/>
  <c r="C11" i="13"/>
  <c r="D11" i="13"/>
  <c r="C12" i="13"/>
  <c r="D12" i="13"/>
  <c r="B43" i="12"/>
  <c r="C43" i="12"/>
  <c r="B41" i="12"/>
  <c r="C41" i="12"/>
  <c r="B37" i="12"/>
  <c r="C37" i="12"/>
  <c r="B38" i="12"/>
  <c r="C38" i="12"/>
  <c r="B39" i="12"/>
  <c r="C39" i="12"/>
  <c r="B31" i="12"/>
  <c r="C31" i="12"/>
  <c r="B32" i="12"/>
  <c r="C32" i="12"/>
  <c r="B33" i="12"/>
  <c r="C33" i="12"/>
  <c r="B34" i="12"/>
  <c r="C34" i="12"/>
  <c r="B28" i="12"/>
  <c r="C28" i="12"/>
  <c r="B18" i="12"/>
  <c r="C18" i="12"/>
  <c r="B19" i="12"/>
  <c r="C19" i="12"/>
  <c r="B20" i="12"/>
  <c r="C20" i="12"/>
  <c r="B21" i="12"/>
  <c r="C21" i="12"/>
  <c r="B22" i="12"/>
  <c r="C22" i="12"/>
  <c r="B23" i="12"/>
  <c r="C23" i="12"/>
  <c r="B24" i="12"/>
  <c r="C24" i="12"/>
  <c r="B25" i="12"/>
  <c r="C25" i="12"/>
  <c r="B26" i="12"/>
  <c r="C26" i="12"/>
  <c r="B9" i="12"/>
  <c r="C9" i="12"/>
  <c r="B10" i="12"/>
  <c r="C10" i="12"/>
  <c r="B11" i="12"/>
  <c r="C11" i="12"/>
  <c r="B12" i="12"/>
  <c r="C12" i="12"/>
  <c r="B13" i="12"/>
  <c r="C13" i="12"/>
  <c r="B14" i="12"/>
  <c r="C14" i="12"/>
  <c r="B15" i="12"/>
  <c r="C15" i="12"/>
  <c r="B28" i="6"/>
  <c r="C28" i="6"/>
  <c r="B24" i="6"/>
  <c r="C24" i="6"/>
  <c r="B20" i="6"/>
  <c r="C20" i="6"/>
  <c r="B21" i="6"/>
  <c r="C21" i="6"/>
  <c r="B14" i="6"/>
  <c r="C14" i="6"/>
  <c r="B15" i="6"/>
  <c r="C15" i="6"/>
  <c r="B16" i="6"/>
  <c r="C16" i="6"/>
  <c r="B17" i="6"/>
  <c r="C17" i="6"/>
  <c r="B11" i="6"/>
  <c r="C11" i="6"/>
  <c r="B8" i="6"/>
  <c r="C8" i="6"/>
  <c r="B9" i="6"/>
  <c r="C9" i="6"/>
  <c r="B40" i="3"/>
  <c r="C40" i="3"/>
  <c r="B38" i="3"/>
  <c r="C38" i="3"/>
  <c r="C39" i="3"/>
  <c r="B28" i="3"/>
  <c r="C28" i="3"/>
  <c r="B29" i="3"/>
  <c r="C29" i="3"/>
  <c r="B30" i="3"/>
  <c r="C30" i="3"/>
  <c r="B31" i="3"/>
  <c r="C31" i="3"/>
  <c r="B32" i="3"/>
  <c r="C32" i="3"/>
  <c r="B33" i="3"/>
  <c r="C33" i="3"/>
  <c r="B34" i="3"/>
  <c r="C34" i="3"/>
  <c r="B23" i="3"/>
  <c r="C23" i="3"/>
  <c r="B24" i="3"/>
  <c r="C24" i="3"/>
  <c r="B17" i="3"/>
  <c r="C17" i="3"/>
  <c r="B18" i="3"/>
  <c r="C18" i="3"/>
  <c r="B12" i="3"/>
  <c r="C12" i="3"/>
  <c r="B13" i="3"/>
  <c r="C13" i="3"/>
  <c r="B14" i="3"/>
  <c r="C14" i="3"/>
  <c r="B15" i="3"/>
  <c r="C15" i="3"/>
  <c r="B8" i="3"/>
  <c r="C8" i="3"/>
  <c r="B9" i="3"/>
  <c r="C9" i="3"/>
  <c r="B10" i="3"/>
  <c r="C10" i="3"/>
  <c r="D19" i="13"/>
  <c r="D18" i="13"/>
  <c r="D16" i="13"/>
  <c r="D15" i="13"/>
  <c r="C14" i="13"/>
  <c r="D14" i="13"/>
  <c r="B14" i="13"/>
  <c r="D13" i="13"/>
  <c r="D10" i="13"/>
  <c r="D9" i="13"/>
  <c r="C16" i="12"/>
  <c r="C27" i="12"/>
  <c r="C29" i="12"/>
  <c r="C35" i="12"/>
  <c r="C40" i="12"/>
  <c r="C42" i="12"/>
  <c r="B16" i="12"/>
  <c r="B27" i="12"/>
  <c r="B29" i="12"/>
  <c r="B35" i="12"/>
  <c r="B40" i="12"/>
  <c r="B42" i="12"/>
  <c r="C10" i="6"/>
  <c r="C12" i="6"/>
  <c r="C18" i="6"/>
  <c r="B10" i="6"/>
  <c r="B12" i="6"/>
  <c r="B18" i="6"/>
  <c r="C20" i="13"/>
  <c r="B20" i="13"/>
  <c r="B44" i="12"/>
  <c r="C44" i="12"/>
  <c r="D20" i="13"/>
  <c r="C41" i="3"/>
  <c r="D41" i="3"/>
  <c r="B41" i="3"/>
  <c r="D35" i="3"/>
  <c r="C35" i="3"/>
  <c r="B35" i="3"/>
  <c r="D19" i="3"/>
  <c r="C19" i="3"/>
  <c r="B19" i="3"/>
  <c r="D16" i="3"/>
  <c r="C16" i="3"/>
  <c r="B16" i="3"/>
  <c r="D11" i="3"/>
  <c r="C11" i="3"/>
  <c r="B11" i="3"/>
  <c r="C22" i="6"/>
  <c r="C26" i="6"/>
  <c r="C29" i="6"/>
  <c r="C31" i="6"/>
  <c r="C32" i="6"/>
  <c r="C43" i="3"/>
  <c r="B43" i="3"/>
  <c r="D43" i="3"/>
  <c r="D20" i="3"/>
  <c r="B20" i="3"/>
  <c r="C20" i="3"/>
  <c r="B25" i="3"/>
  <c r="D25" i="3"/>
  <c r="B22" i="6"/>
  <c r="C25" i="3"/>
  <c r="B26" i="6"/>
  <c r="B29" i="6"/>
  <c r="B31" i="6"/>
  <c r="B32" i="6"/>
</calcChain>
</file>

<file path=xl/sharedStrings.xml><?xml version="1.0" encoding="utf-8"?>
<sst xmlns="http://schemas.openxmlformats.org/spreadsheetml/2006/main" count="251" uniqueCount="189">
  <si>
    <t>The correspondent account in NBKR</t>
  </si>
  <si>
    <t>Investments held to maturity</t>
  </si>
  <si>
    <t>- pledged under REPO-AGREEMENT</t>
  </si>
  <si>
    <t>Deferred tax liabilities</t>
  </si>
  <si>
    <t>Share capital</t>
  </si>
  <si>
    <t>Retained earnings</t>
  </si>
  <si>
    <t>Net interest income</t>
  </si>
  <si>
    <t xml:space="preserve">Other  income </t>
  </si>
  <si>
    <t>Income tax expense</t>
  </si>
  <si>
    <t>Profit (loss) for the period</t>
  </si>
  <si>
    <t>earnings per share</t>
  </si>
  <si>
    <t>ASSETS</t>
  </si>
  <si>
    <t>Th.KGS</t>
  </si>
  <si>
    <t>LIABILITITES</t>
  </si>
  <si>
    <t>Other liabilities</t>
  </si>
  <si>
    <t>Financial liabilities at fair value through profit or loss</t>
  </si>
  <si>
    <t>Current income tax liability</t>
  </si>
  <si>
    <t>Customer accounts</t>
  </si>
  <si>
    <t>Other borrowed funds</t>
  </si>
  <si>
    <t>Due to other financial institutions</t>
  </si>
  <si>
    <t>TOTAL ASSETS</t>
  </si>
  <si>
    <t>TOTAL LIABILITIES</t>
  </si>
  <si>
    <t>EQUITY</t>
  </si>
  <si>
    <t>TOTAL EQUITY</t>
  </si>
  <si>
    <t>TOTAL LIABILITIES AND EQUITY</t>
  </si>
  <si>
    <t>Other assets</t>
  </si>
  <si>
    <t>Proporty, equipment and intangible assets</t>
  </si>
  <si>
    <t>Financial assets at fair value through profit or loss</t>
  </si>
  <si>
    <t xml:space="preserve">Total assets of the monetary market </t>
  </si>
  <si>
    <t>Loans to customers</t>
  </si>
  <si>
    <t>Less provision for impairment losses</t>
  </si>
  <si>
    <t>Due from other financial institutions</t>
  </si>
  <si>
    <t>Loans to other financial institutions</t>
  </si>
  <si>
    <t>"Nostro" Accounts in commercial banks</t>
  </si>
  <si>
    <t>Cash and cash equivalents</t>
  </si>
  <si>
    <t>Total dues from other financial institutions</t>
  </si>
  <si>
    <t>Statement of profit or loss and other comprehensive income</t>
  </si>
  <si>
    <t>Interest income</t>
  </si>
  <si>
    <t>Interest expense</t>
  </si>
  <si>
    <t>Provision for impairment losses on interest bearing assets</t>
  </si>
  <si>
    <t>Net interes income before provision for impairment losses on interest bearing assets</t>
  </si>
  <si>
    <t>Fee and commission income</t>
  </si>
  <si>
    <t>Fee and commission expense</t>
  </si>
  <si>
    <t>Net not-interest income</t>
  </si>
  <si>
    <t>Operating income</t>
  </si>
  <si>
    <t>Operating expenses</t>
  </si>
  <si>
    <t>Provision for impairment losses on other transactions</t>
  </si>
  <si>
    <t>Profit (loss) before tax</t>
  </si>
  <si>
    <t>Operating profit</t>
  </si>
  <si>
    <t>Total comprehensive income</t>
  </si>
  <si>
    <t>Net gain (loss) on foreign exchange operations</t>
  </si>
  <si>
    <t>CASH FLOWS FROM OPERATING ACTIVITIES:</t>
  </si>
  <si>
    <t>Interest received</t>
  </si>
  <si>
    <t>Interest paid</t>
  </si>
  <si>
    <t>Fee and commission paid</t>
  </si>
  <si>
    <t>Net receipts from trading in foreign currencies</t>
  </si>
  <si>
    <t>Operating expenses paid</t>
  </si>
  <si>
    <t>Cash flows from operating activities before changes in net operating assets</t>
  </si>
  <si>
    <t>Income tax paid</t>
  </si>
  <si>
    <t>CASH FLOWS FROM INVESTING ACTIVITIES:</t>
  </si>
  <si>
    <t>Purchase of property and equipment</t>
  </si>
  <si>
    <t>Purchase of investments held-to-maturity</t>
  </si>
  <si>
    <t>Proceeds from redemption of investments held to maturity</t>
  </si>
  <si>
    <t>Net cash outflow from investing activities</t>
  </si>
  <si>
    <t>Repayment of other borrowed funds</t>
  </si>
  <si>
    <t>Dividends paid</t>
  </si>
  <si>
    <t>Net change in cash and cash equivalents</t>
  </si>
  <si>
    <t>Total equity</t>
  </si>
  <si>
    <t>Issue of ordinary shares</t>
  </si>
  <si>
    <t>Dividends declared</t>
  </si>
  <si>
    <t>Cash and cash equivalents, beginning of the year</t>
  </si>
  <si>
    <t>Cash and cash equivalents, end of the year</t>
  </si>
  <si>
    <t>(Increase) decrease in operating assets:</t>
  </si>
  <si>
    <t>Net cash (outflow)/inflow from operating activities</t>
  </si>
  <si>
    <t>Net cash inflow/(outflow) from financing activities</t>
  </si>
  <si>
    <t>Effect of changes in foreign exchange rate fluctions on cash and cash equivalents</t>
  </si>
  <si>
    <t>Chairman of the Board</t>
  </si>
  <si>
    <t>Open Joint Stock Company "Commercial Bank KYRGYZSTAN"</t>
  </si>
  <si>
    <t>Statement of financial position</t>
  </si>
  <si>
    <t>Total loans to customers</t>
  </si>
  <si>
    <t>Total loans</t>
  </si>
  <si>
    <t>________________________________</t>
  </si>
  <si>
    <t>Mr. N. ILEBAEV</t>
  </si>
  <si>
    <t>Statement of Cash Flows</t>
  </si>
  <si>
    <t>Changes in operating assets and liabilities:</t>
  </si>
  <si>
    <t>Increase (decrease) in operating liabilities:</t>
  </si>
  <si>
    <t xml:space="preserve">Net cash (outflow)/inflow from operating activities before income tax </t>
  </si>
  <si>
    <t>Proceeds on sale of property and equipment</t>
  </si>
  <si>
    <t>CASH FLOWS FROM FINANCING ACTIVITIES:</t>
  </si>
  <si>
    <t>Proceeds from other borrowed funds</t>
  </si>
  <si>
    <t xml:space="preserve">Statement of Changes in Equity </t>
  </si>
  <si>
    <t>Total comprehensive income fof the period</t>
  </si>
  <si>
    <t>Reinvestment of retained earnings to share capital and additional paid-in capital</t>
  </si>
  <si>
    <t>As at 31 December 2016</t>
  </si>
  <si>
    <t>As at 31 December 2017</t>
  </si>
  <si>
    <t>December 2017</t>
  </si>
  <si>
    <t>Full name of the bank: Open Joint Stock Company “Commercial Bank Kyrgyzstan”</t>
  </si>
  <si>
    <t>Abbreviated name: OJSC “Commercial bank Kyrgyzstan”</t>
  </si>
  <si>
    <t>Bank registration number: 3903-3301-OJSC</t>
  </si>
  <si>
    <t>1. The Bank did not issue securities during the reporting quarter;</t>
  </si>
  <si>
    <t>2. The list of all the major shareholders and shareholders, the controlling stake holders and their shares in the number of shares according to forms is specified in annex 2 to the financial statements;</t>
  </si>
  <si>
    <t>3. Information about material facts affecting the Bank's financial and business activity in the reporting quarter – not available;</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</si>
  <si>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</si>
  <si>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</si>
  <si>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</si>
  <si>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</si>
  <si>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</si>
  <si>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</si>
  <si>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</si>
  <si>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</si>
  <si>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</si>
  <si>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</si>
  <si>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</si>
  <si>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</si>
  <si>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</si>
  <si>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</si>
  <si>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</si>
  <si>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</si>
  <si>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</si>
  <si>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</si>
  <si>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</si>
  <si>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</si>
  <si>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</si>
  <si>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</si>
  <si>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Aya Babanova  citizen of Kyrgyzstan</t>
  </si>
  <si>
    <t>As at 31 March 2018</t>
  </si>
  <si>
    <t>June 2018</t>
  </si>
  <si>
    <t>June 2017</t>
  </si>
  <si>
    <t>In addition paid capital</t>
  </si>
  <si>
    <t>June 30, 2017</t>
  </si>
  <si>
    <t>June 30, 2018</t>
  </si>
  <si>
    <t xml:space="preserve">Acting Chief Accountant </t>
  </si>
  <si>
    <t>Ms. M. Rayinbekova</t>
  </si>
  <si>
    <t>As at June 30, 2018</t>
  </si>
  <si>
    <t>For the period ended June 30, 2018</t>
  </si>
  <si>
    <t>As at June 30, 2017</t>
  </si>
  <si>
    <t xml:space="preserve">Postal address: 720033, Kyrgyz Republic, Bishkek, 54A, Togolok Moldo Street </t>
  </si>
  <si>
    <t>Essential facts affecting financial and economic activities and subject to mandatory disclosure as of July 1, 2018.</t>
  </si>
  <si>
    <t>4. Changes in the list of persons included in the management of the bank in the II quarter of 2018 on the basis of a letter for №122-07/2775 of 04.05.2018 approved the candidacy for the post of a member of the Board of Directors of OJSC Commercial Bank KYRGYZSTAN Chokoev Zair Lenarovich.</t>
  </si>
  <si>
    <t xml:space="preserve">         There were no changes in the composition of the Management Board of the Bank.</t>
  </si>
  <si>
    <t xml:space="preserve">          Based on the order on the staff of the Bank №195-L dated May 18, 2013, Seitkaziev Chynyz Cholponbaevich was appointed head of the Finance and Budget Department.</t>
  </si>
  <si>
    <t xml:space="preserve">          Changes in the amount of participation of persons included in the elected management bodies of the bank, in the capital of the bank, as well as its subsidiaries and affiliates, are not.</t>
  </si>
  <si>
    <t>5. There were no any changes in the list of legal entities in which the Bank owns 20% or more of the authorized capital;</t>
  </si>
  <si>
    <t>6. There were no any changes in the list of owners of 5 or more percent of stakes (shares), as well as in participation interest of holders of 5 or more percent of the stakes (shares);</t>
  </si>
  <si>
    <t>7. No bank owning more than 5 percent of its voting shares (stakes) appeared in the registry;</t>
  </si>
  <si>
    <t xml:space="preserve">8. There were no one-time transactions of the Bank the amount of which or value of the property under which represent 10 or more per cent of the Bank's assets at the date of the transaction; </t>
  </si>
  <si>
    <t xml:space="preserve">9. There were no facts resulting in one-time increase or decrease the value of the Bank's assets by more than 10 per cent; </t>
  </si>
  <si>
    <t>10. There were no facts resulting in the increase of the net profit or net losses of the Bank by more than 10 per cent;</t>
  </si>
  <si>
    <t>11. There was no reorganization of the Bank, its subsidiary and dependent companies;</t>
  </si>
  <si>
    <t>12. There were no accrued and (or) payable (paid) incomes on securities;</t>
  </si>
  <si>
    <t>13. There were no decisions of the general meetings of shareholders for the reporting quarter;</t>
  </si>
  <si>
    <t>14. There was no redemption of securities of the Bank;</t>
  </si>
  <si>
    <t>15. There were no other events (facts) stipulated by the normative legal acts of the authorized state body for the securities market regulation;</t>
  </si>
  <si>
    <t>16. The list of persons with significant (direct or indirect) influence on the decisions taken by the governing bodies of the Bank is provided in annex 2 to the financial statements;</t>
  </si>
  <si>
    <t>17. The Bank does not have the list of persons with significant (direct or indirect) influence on the decision taken by the governing bodies of the bank group's head company;</t>
  </si>
  <si>
    <t>18. The Bank does not have information on the subsidiary companies, their shareholders and persons with significant (direct or indirect) influence on the decisions taken by the governing bodies of subsidiary companies of the bank group;</t>
  </si>
  <si>
    <t>19. The Bank does not have information about dependent companies, their shareholders and persons with significant (direct or indirect) influence on the decisions taken by the governing bodies of dependent companies of the bank group;</t>
  </si>
  <si>
    <t>20. Information about the structure of the bank group is not available.</t>
  </si>
  <si>
    <t xml:space="preserve">Postal address: 720033, Kyrgyz Republic, Bishkek, 54a, Togolok Moldo Street </t>
  </si>
  <si>
    <t>№</t>
  </si>
  <si>
    <t>As of July 1, 2018.</t>
  </si>
  <si>
    <t>INFORMATION</t>
  </si>
  <si>
    <t xml:space="preserve">on compliance with economic standards </t>
  </si>
  <si>
    <t>OJSC "Commercial Bank KYRGYZSTAN"</t>
  </si>
  <si>
    <t>Name of economic standards and the maintenance of additional stock of bank capital (indicator "capital buffer")</t>
  </si>
  <si>
    <t>Limit</t>
  </si>
  <si>
    <t>Actual</t>
  </si>
  <si>
    <t>Maximum single exposure risk  (К1.1)</t>
  </si>
  <si>
    <t>not more than 20%</t>
  </si>
  <si>
    <t>Maximum single exposure to one related party or group of related parties risk  (К1.2)</t>
  </si>
  <si>
    <t>not more than 15%</t>
  </si>
  <si>
    <t>Maximum interbank placements risk  (К1.3)</t>
  </si>
  <si>
    <t>not more than 30%</t>
  </si>
  <si>
    <t>Maximum interbank placements to one related bank or group of related banks (К1.4)</t>
  </si>
  <si>
    <t>Capital Adequacy ratio  (К2.1)</t>
  </si>
  <si>
    <t>not less than 12%</t>
  </si>
  <si>
    <t>Capital Tier 1Adequacy ratio  (К2.2)</t>
  </si>
  <si>
    <t>not less than 6%</t>
  </si>
  <si>
    <t>Leverage ratio (К2.3)</t>
  </si>
  <si>
    <t>not less than 8%</t>
  </si>
  <si>
    <t>Liquidity ratio(К3.1)</t>
  </si>
  <si>
    <t>not less than 45%</t>
  </si>
  <si>
    <t>Total number of days with violation of open long FX position (К4.2)</t>
  </si>
  <si>
    <t>Total number of days with violation of open short FX position (К4.3)</t>
  </si>
  <si>
    <t>Capital buffer</t>
  </si>
  <si>
    <t>not less than 18%</t>
  </si>
  <si>
    <t>for the second quarter of 2018</t>
  </si>
  <si>
    <t xml:space="preserve">as of July 1, 2018. </t>
  </si>
  <si>
    <t>Acting Chief Accountant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</si>
</sst>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р_._-;\-* #,##0.00_р_._-;_-* &quot;-&quot;??_р_._-;_-@_-"/>
    <numFmt numFmtId="164" formatCode="_-* #,##0.00\ _₽_-;\-* #,##0.00\ _₽_-;_-* &quot;-&quot;??\ _₽_-;_-@_-"/>
    <numFmt numFmtId="165" formatCode="_(* #,##0_);_(* \(#,##0\);_(* &quot;-&quot;_);_(@_)"/>
    <numFmt numFmtId="166" formatCode="_(* #,##0.00_);_(* \(#,##0.00\);_(* &quot;-&quot;??_);_(@_)"/>
    <numFmt numFmtId="167" formatCode="_(* #,##0_);_(* \(#,##0\);_(* &quot;-&quot;??_);_(@_)"/>
    <numFmt numFmtId="168" formatCode="_ * #,##0.00_ ;_ * \-#,##0.00_ ;_ * &quot;-&quot;??_ ;_ @_ "/>
    <numFmt numFmtId="169" formatCode="#,##0.000000"/>
    <numFmt numFmtId="170" formatCode="mmmm\ yyyy"/>
    <numFmt numFmtId="171" formatCode="0.0000%"/>
    <numFmt numFmtId="172" formatCode="0.0%"/>
  </numFmts>
  <fonts count="22"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0"/>
      <color indexed="8"/>
      <name val="Arial Narrow"/>
      <family val="2"/>
      <charset val="204"/>
    </font>
    <font>
      <sz val="12"/>
      <name val="Times New Roman"/>
      <family val="1"/>
      <charset val="204"/>
    </font>
    <font>
      <sz val="11"/>
      <color theme="1"/>
      <name val="Arial"/>
      <family val="2"/>
      <charset val="204"/>
    </font>
    <font>
      <sz val="11"/>
      <name val="Arial"/>
      <family val="2"/>
      <charset val="204"/>
    </font>
    <font>
      <i/>
      <sz val="11"/>
      <name val="Arial"/>
      <family val="2"/>
      <charset val="204"/>
    </font>
    <font>
      <b/>
      <sz val="11"/>
      <color indexed="8"/>
      <name val="Arial"/>
      <family val="2"/>
      <charset val="204"/>
    </font>
    <font>
      <b/>
      <sz val="11"/>
      <name val="Arial"/>
      <family val="2"/>
      <charset val="204"/>
    </font>
    <font>
      <sz val="11"/>
      <color indexed="8"/>
      <name val="Arial"/>
      <family val="2"/>
      <charset val="204"/>
    </font>
    <font>
      <b/>
      <sz val="11"/>
      <color theme="1"/>
      <name val="Arial"/>
      <family val="2"/>
      <charset val="204"/>
    </font>
    <font>
      <i/>
      <sz val="11"/>
      <color indexed="10"/>
      <name val="Arial"/>
      <family val="2"/>
      <charset val="204"/>
    </font>
    <font>
      <sz val="11"/>
      <color indexed="10"/>
      <name val="Arial"/>
      <family val="2"/>
      <charset val="204"/>
    </font>
    <font>
      <b/>
      <sz val="12"/>
      <name val="Arial"/>
      <family val="2"/>
      <charset val="204"/>
    </font>
    <font>
      <sz val="12"/>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16">
    <xf numFmtId="0" fontId="0" fillId="0" borderId="0"/>
    <xf numFmtId="168" fontId="2" fillId="0" borderId="0" applyFont="0" applyFill="0" applyBorder="0" applyAlignment="0" applyProtection="0"/>
    <xf numFmtId="43"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43" fontId="1" fillId="0" borderId="0" applyFon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164" fontId="1" fillId="0" borderId="0" applyFont="0" applyFill="0" applyBorder="0" applyAlignment="0" applyProtection="0"/>
  </cellStyleXfs>
  <cellXfs count="181">
    <xf numFmtId="0" fontId="0" fillId="0" borderId="0" xfId="0"/>
    <xf numFmtId="0" fontId="9" fillId="0" borderId="0" xfId="0" applyFont="1" applyFill="1"/>
    <xf numFmtId="0" fontId="7" fillId="0" borderId="0" xfId="0" applyFont="1" applyFill="1"/>
    <xf numFmtId="0" fontId="9" fillId="0" borderId="0" xfId="0" applyFont="1" applyFill="1" applyAlignment="1">
      <alignment wrapText="1"/>
    </xf>
    <xf numFmtId="0" fontId="7" fillId="0" borderId="0" xfId="0" applyFont="1" applyFill="1" applyAlignment="1"/>
    <xf numFmtId="0" fontId="9" fillId="0" borderId="0" xfId="0" applyFont="1" applyFill="1" applyAlignment="1"/>
    <xf numFmtId="0" fontId="9" fillId="0" borderId="0" xfId="9" applyFont="1" applyFill="1"/>
    <xf numFmtId="0" fontId="9" fillId="0" borderId="0" xfId="9" applyFont="1" applyFill="1" applyAlignment="1"/>
    <xf numFmtId="0" fontId="8" fillId="0" borderId="0" xfId="0" applyFont="1"/>
    <xf numFmtId="0" fontId="10" fillId="0" borderId="0" xfId="0" applyFont="1" applyAlignment="1">
      <alignment horizontal="justify" vertical="center"/>
    </xf>
    <xf numFmtId="3" fontId="11" fillId="0" borderId="0" xfId="1" applyNumberFormat="1" applyFont="1" applyFill="1" applyAlignment="1">
      <alignment horizontal="right"/>
    </xf>
    <xf numFmtId="3" fontId="11" fillId="2" borderId="0" xfId="1" applyNumberFormat="1" applyFont="1" applyFill="1" applyAlignment="1">
      <alignment horizontal="right"/>
    </xf>
    <xf numFmtId="3" fontId="11" fillId="0" borderId="0" xfId="8" applyNumberFormat="1" applyFont="1" applyFill="1" applyAlignment="1">
      <alignment horizontal="right"/>
    </xf>
    <xf numFmtId="167" fontId="11" fillId="0" borderId="0" xfId="8" applyNumberFormat="1" applyFont="1" applyFill="1" applyAlignment="1">
      <alignment horizontal="right"/>
    </xf>
    <xf numFmtId="3" fontId="11" fillId="0" borderId="4" xfId="1" applyNumberFormat="1" applyFont="1" applyFill="1" applyBorder="1" applyAlignment="1">
      <alignment horizontal="right"/>
    </xf>
    <xf numFmtId="3" fontId="12" fillId="0" borderId="7" xfId="8" applyNumberFormat="1" applyFont="1" applyFill="1" applyBorder="1" applyAlignment="1">
      <alignment horizontal="right"/>
    </xf>
    <xf numFmtId="167" fontId="12" fillId="0" borderId="7" xfId="8" applyNumberFormat="1" applyFont="1" applyFill="1" applyBorder="1" applyAlignment="1">
      <alignment horizontal="right"/>
    </xf>
    <xf numFmtId="0" fontId="0" fillId="0" borderId="0" xfId="0"/>
    <xf numFmtId="0" fontId="12" fillId="0" borderId="0" xfId="0" applyFont="1"/>
    <xf numFmtId="0" fontId="12" fillId="0" borderId="0" xfId="0" applyFont="1" applyAlignment="1">
      <alignment horizontal="right" vertical="center"/>
    </xf>
    <xf numFmtId="0" fontId="13" fillId="0" borderId="0" xfId="0" applyFont="1" applyAlignment="1">
      <alignment vertical="center"/>
    </xf>
    <xf numFmtId="0" fontId="12" fillId="0" borderId="0" xfId="0" applyFont="1" applyAlignment="1">
      <alignment vertical="center"/>
    </xf>
    <xf numFmtId="0" fontId="12" fillId="0" borderId="0" xfId="0" applyFont="1" applyAlignment="1">
      <alignment horizontal="justify" vertical="center"/>
    </xf>
    <xf numFmtId="0" fontId="14" fillId="0" borderId="0" xfId="0" applyFont="1" applyFill="1" applyAlignment="1"/>
    <xf numFmtId="0" fontId="12" fillId="0" borderId="0" xfId="0" applyFont="1" applyAlignment="1">
      <alignment wrapText="1"/>
    </xf>
    <xf numFmtId="0" fontId="12" fillId="0" borderId="0" xfId="0" applyFont="1" applyAlignment="1">
      <alignment horizontal="left"/>
    </xf>
    <xf numFmtId="0" fontId="12" fillId="0" borderId="7" xfId="0" applyFont="1" applyBorder="1" applyAlignment="1">
      <alignment horizontal="center" vertical="center" wrapText="1"/>
    </xf>
    <xf numFmtId="171" fontId="12" fillId="0" borderId="7" xfId="0" applyNumberFormat="1" applyFont="1" applyBorder="1" applyAlignment="1">
      <alignment horizontal="center" vertical="center" wrapText="1"/>
    </xf>
    <xf numFmtId="3" fontId="12" fillId="0" borderId="7" xfId="13" applyNumberFormat="1" applyFont="1" applyBorder="1"/>
    <xf numFmtId="0" fontId="12" fillId="0" borderId="0" xfId="13" applyFont="1" applyAlignment="1">
      <alignment horizontal="left" vertical="center"/>
    </xf>
    <xf numFmtId="0" fontId="15" fillId="0" borderId="0" xfId="9" applyFont="1" applyAlignment="1">
      <alignment horizontal="left"/>
    </xf>
    <xf numFmtId="0" fontId="15" fillId="0" borderId="0" xfId="0" applyFont="1" applyAlignment="1">
      <alignment horizontal="left" vertical="center"/>
    </xf>
    <xf numFmtId="0" fontId="15" fillId="0" borderId="0" xfId="13" applyFont="1" applyAlignment="1">
      <alignment horizontal="left" vertical="center"/>
    </xf>
    <xf numFmtId="0" fontId="15" fillId="0" borderId="0" xfId="13" applyFont="1" applyBorder="1" applyAlignment="1">
      <alignment horizontal="left" vertical="center"/>
    </xf>
    <xf numFmtId="170" fontId="15" fillId="0" borderId="1" xfId="9" applyNumberFormat="1" applyFont="1" applyBorder="1" applyAlignment="1">
      <alignment horizontal="center" vertical="center" wrapText="1"/>
    </xf>
    <xf numFmtId="0" fontId="12" fillId="0" borderId="0" xfId="13" applyFont="1" applyBorder="1" applyAlignment="1">
      <alignment horizontal="center" vertical="center"/>
    </xf>
    <xf numFmtId="0" fontId="15" fillId="0" borderId="0" xfId="0" applyFont="1" applyBorder="1" applyAlignment="1">
      <alignment horizontal="left" vertical="center"/>
    </xf>
    <xf numFmtId="0" fontId="12" fillId="0" borderId="0" xfId="13" applyFont="1" applyBorder="1" applyAlignment="1">
      <alignment horizontal="left" vertical="center"/>
    </xf>
    <xf numFmtId="0" fontId="12" fillId="0" borderId="0" xfId="13" quotePrefix="1" applyFont="1" applyBorder="1" applyAlignment="1">
      <alignment horizontal="left" vertical="center" wrapText="1"/>
    </xf>
    <xf numFmtId="0" fontId="12" fillId="0" borderId="4" xfId="13" quotePrefix="1" applyFont="1" applyBorder="1" applyAlignment="1">
      <alignment horizontal="left" vertical="center" wrapText="1"/>
    </xf>
    <xf numFmtId="0" fontId="15" fillId="0" borderId="7" xfId="0" applyFont="1" applyBorder="1"/>
    <xf numFmtId="167" fontId="15" fillId="0" borderId="7" xfId="8" applyNumberFormat="1" applyFont="1" applyFill="1" applyBorder="1" applyAlignment="1">
      <alignment horizontal="right"/>
    </xf>
    <xf numFmtId="3" fontId="15" fillId="0" borderId="7" xfId="8" applyNumberFormat="1" applyFont="1" applyFill="1" applyBorder="1" applyAlignment="1">
      <alignment horizontal="right"/>
    </xf>
    <xf numFmtId="0" fontId="15" fillId="0" borderId="5" xfId="0" applyFont="1" applyBorder="1" applyAlignment="1">
      <alignment horizontal="left" vertical="center"/>
    </xf>
    <xf numFmtId="3" fontId="15" fillId="0" borderId="7" xfId="13" applyNumberFormat="1" applyFont="1" applyBorder="1"/>
    <xf numFmtId="167" fontId="15" fillId="0" borderId="7" xfId="8" applyNumberFormat="1" applyFont="1" applyFill="1" applyBorder="1" applyAlignment="1">
      <alignment horizontal="right" vertical="center"/>
    </xf>
    <xf numFmtId="0" fontId="16" fillId="0" borderId="0" xfId="0" applyFont="1" applyFill="1" applyAlignment="1"/>
    <xf numFmtId="167" fontId="16" fillId="0" borderId="0" xfId="0" applyNumberFormat="1" applyFont="1" applyFill="1"/>
    <xf numFmtId="0" fontId="12" fillId="0" borderId="4" xfId="0" applyFont="1" applyBorder="1"/>
    <xf numFmtId="0" fontId="14" fillId="0" borderId="0" xfId="0" applyFont="1" applyFill="1"/>
    <xf numFmtId="0" fontId="12" fillId="0" borderId="6" xfId="0" applyFont="1" applyBorder="1"/>
    <xf numFmtId="0" fontId="15" fillId="0" borderId="0" xfId="13" applyFont="1" applyBorder="1" applyAlignment="1">
      <alignment horizontal="center" vertical="center" wrapText="1"/>
    </xf>
    <xf numFmtId="0" fontId="12" fillId="0" borderId="0" xfId="9" applyFont="1"/>
    <xf numFmtId="0" fontId="12" fillId="0" borderId="0" xfId="9" applyFont="1" applyBorder="1"/>
    <xf numFmtId="0" fontId="15" fillId="0" borderId="0" xfId="0" applyFont="1" applyFill="1" applyBorder="1" applyAlignment="1">
      <alignment horizontal="center" vertical="center" wrapText="1"/>
    </xf>
    <xf numFmtId="170" fontId="15" fillId="0" borderId="1" xfId="9"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3" applyFont="1" applyFill="1" applyBorder="1" applyAlignment="1">
      <alignment vertical="center"/>
    </xf>
    <xf numFmtId="0" fontId="12" fillId="0" borderId="0" xfId="0" applyFont="1" applyFill="1" applyBorder="1"/>
    <xf numFmtId="0" fontId="12" fillId="0" borderId="0" xfId="3" applyFont="1" applyFill="1" applyBorder="1" applyAlignment="1">
      <alignment horizontal="left" vertical="center"/>
    </xf>
    <xf numFmtId="167" fontId="12" fillId="0" borderId="7" xfId="12" applyNumberFormat="1" applyFont="1" applyFill="1" applyBorder="1" applyAlignment="1"/>
    <xf numFmtId="0" fontId="12" fillId="0" borderId="4" xfId="3" applyFont="1" applyFill="1" applyBorder="1" applyAlignment="1">
      <alignment horizontal="left" vertical="center" wrapText="1"/>
    </xf>
    <xf numFmtId="0" fontId="12" fillId="0" borderId="0" xfId="3" applyFont="1" applyFill="1" applyBorder="1" applyAlignment="1">
      <alignment horizontal="left" vertical="center" wrapText="1"/>
    </xf>
    <xf numFmtId="167" fontId="12" fillId="0" borderId="8" xfId="12" applyNumberFormat="1" applyFont="1" applyFill="1" applyBorder="1" applyAlignment="1"/>
    <xf numFmtId="167" fontId="15" fillId="0" borderId="7" xfId="12" applyNumberFormat="1" applyFont="1" applyFill="1" applyBorder="1" applyAlignment="1"/>
    <xf numFmtId="167" fontId="15" fillId="2" borderId="7" xfId="12" applyNumberFormat="1" applyFont="1" applyFill="1" applyBorder="1" applyAlignment="1"/>
    <xf numFmtId="0" fontId="15" fillId="0" borderId="0" xfId="3" applyFont="1" applyFill="1" applyBorder="1" applyAlignment="1">
      <alignment horizontal="left" vertical="center"/>
    </xf>
    <xf numFmtId="167" fontId="12" fillId="0" borderId="7" xfId="12" applyNumberFormat="1" applyFont="1" applyFill="1" applyBorder="1" applyAlignment="1">
      <alignment horizontal="right"/>
    </xf>
    <xf numFmtId="0" fontId="12" fillId="0" borderId="0" xfId="7" applyFont="1" applyFill="1" applyBorder="1" applyAlignment="1">
      <alignment horizontal="left" vertical="center" wrapText="1"/>
    </xf>
    <xf numFmtId="0" fontId="12" fillId="0" borderId="7" xfId="9" applyFont="1" applyFill="1" applyBorder="1" applyAlignment="1">
      <alignment horizontal="right"/>
    </xf>
    <xf numFmtId="167" fontId="12" fillId="0" borderId="9" xfId="12" applyNumberFormat="1" applyFont="1" applyFill="1" applyBorder="1" applyAlignment="1"/>
    <xf numFmtId="2" fontId="12" fillId="0" borderId="0" xfId="3" applyNumberFormat="1" applyFont="1" applyFill="1" applyBorder="1" applyAlignment="1">
      <alignment horizontal="left" vertical="center" wrapText="1"/>
    </xf>
    <xf numFmtId="167" fontId="15" fillId="0" borderId="7" xfId="12" applyNumberFormat="1" applyFont="1" applyFill="1" applyBorder="1" applyAlignment="1">
      <alignment horizontal="right"/>
    </xf>
    <xf numFmtId="0" fontId="12" fillId="0" borderId="4" xfId="3" applyFont="1" applyFill="1" applyBorder="1" applyAlignment="1">
      <alignment horizontal="left" vertical="center"/>
    </xf>
    <xf numFmtId="167" fontId="12" fillId="2" borderId="9" xfId="12" applyNumberFormat="1" applyFont="1" applyFill="1" applyBorder="1" applyAlignment="1"/>
    <xf numFmtId="167" fontId="12" fillId="2" borderId="7" xfId="12" applyNumberFormat="1" applyFont="1" applyFill="1" applyBorder="1" applyAlignment="1">
      <alignment horizontal="right"/>
    </xf>
    <xf numFmtId="167" fontId="12" fillId="0" borderId="7" xfId="3" applyNumberFormat="1" applyFont="1" applyFill="1" applyBorder="1" applyAlignment="1">
      <alignment horizontal="right"/>
    </xf>
    <xf numFmtId="0" fontId="12" fillId="0" borderId="0" xfId="3" applyFont="1" applyFill="1" applyBorder="1" applyAlignment="1">
      <alignment vertical="center"/>
    </xf>
    <xf numFmtId="0" fontId="12" fillId="0" borderId="2" xfId="3" applyFont="1" applyFill="1" applyBorder="1" applyAlignment="1">
      <alignment vertical="center"/>
    </xf>
    <xf numFmtId="167" fontId="15" fillId="0" borderId="7" xfId="3" applyNumberFormat="1" applyFont="1" applyFill="1" applyBorder="1" applyAlignment="1">
      <alignment horizontal="right"/>
    </xf>
    <xf numFmtId="167" fontId="12" fillId="2" borderId="7" xfId="12" applyNumberFormat="1" applyFont="1" applyFill="1" applyBorder="1" applyAlignment="1"/>
    <xf numFmtId="167" fontId="12" fillId="2" borderId="9" xfId="12" applyNumberFormat="1" applyFont="1" applyFill="1" applyBorder="1" applyAlignment="1">
      <alignment horizontal="right"/>
    </xf>
    <xf numFmtId="0" fontId="12" fillId="0" borderId="2" xfId="3" applyFont="1" applyFill="1" applyBorder="1" applyAlignment="1">
      <alignment horizontal="left" vertical="center"/>
    </xf>
    <xf numFmtId="0" fontId="12" fillId="0" borderId="2" xfId="3" applyFont="1" applyFill="1" applyBorder="1" applyAlignment="1">
      <alignment vertical="center" wrapText="1"/>
    </xf>
    <xf numFmtId="0" fontId="12" fillId="0" borderId="6" xfId="3" applyFont="1" applyFill="1" applyBorder="1" applyAlignment="1">
      <alignment vertical="center" wrapText="1"/>
    </xf>
    <xf numFmtId="0" fontId="12" fillId="0" borderId="4" xfId="3" applyFont="1" applyFill="1" applyBorder="1" applyAlignment="1">
      <alignment vertical="center"/>
    </xf>
    <xf numFmtId="0" fontId="15" fillId="0" borderId="5" xfId="3" applyFont="1" applyFill="1" applyBorder="1" applyAlignment="1">
      <alignment vertical="center"/>
    </xf>
    <xf numFmtId="0" fontId="16" fillId="0" borderId="0" xfId="9" applyFont="1" applyFill="1"/>
    <xf numFmtId="0" fontId="12" fillId="0" borderId="0" xfId="9" applyFont="1" applyFill="1" applyAlignment="1">
      <alignment horizontal="center"/>
    </xf>
    <xf numFmtId="0" fontId="15" fillId="0" borderId="0" xfId="7" applyFont="1" applyFill="1" applyBorder="1" applyAlignment="1">
      <alignment horizontal="left"/>
    </xf>
    <xf numFmtId="0" fontId="14" fillId="0" borderId="0" xfId="9" applyFont="1" applyFill="1" applyBorder="1" applyAlignment="1">
      <alignment horizontal="center" wrapText="1"/>
    </xf>
    <xf numFmtId="0" fontId="14" fillId="0" borderId="0" xfId="9" applyFont="1" applyFill="1" applyBorder="1" applyAlignment="1">
      <alignment horizontal="center"/>
    </xf>
    <xf numFmtId="0" fontId="12" fillId="0" borderId="0" xfId="7" applyFont="1" applyFill="1" applyBorder="1" applyAlignment="1"/>
    <xf numFmtId="14" fontId="15" fillId="0" borderId="0" xfId="7" applyNumberFormat="1" applyFont="1" applyFill="1" applyBorder="1" applyAlignment="1">
      <alignment horizontal="center" wrapText="1"/>
    </xf>
    <xf numFmtId="14" fontId="15" fillId="0" borderId="1" xfId="7" applyNumberFormat="1" applyFont="1" applyFill="1" applyBorder="1" applyAlignment="1">
      <alignment horizontal="center"/>
    </xf>
    <xf numFmtId="0" fontId="12" fillId="0" borderId="0" xfId="0" applyFont="1" applyBorder="1" applyAlignment="1"/>
    <xf numFmtId="167" fontId="12" fillId="0" borderId="0" xfId="8" applyNumberFormat="1" applyFont="1" applyFill="1" applyAlignment="1">
      <alignment horizontal="right"/>
    </xf>
    <xf numFmtId="167" fontId="12" fillId="2" borderId="0" xfId="8" applyNumberFormat="1" applyFont="1" applyFill="1" applyAlignment="1">
      <alignment vertical="center"/>
    </xf>
    <xf numFmtId="167" fontId="17" fillId="0" borderId="0" xfId="8" applyNumberFormat="1" applyFont="1" applyFill="1" applyAlignment="1">
      <alignment vertical="center"/>
    </xf>
    <xf numFmtId="0" fontId="12" fillId="0" borderId="0" xfId="7" applyFont="1" applyFill="1" applyBorder="1" applyAlignment="1">
      <alignment horizontal="left"/>
    </xf>
    <xf numFmtId="167" fontId="12" fillId="0" borderId="0" xfId="8" applyNumberFormat="1" applyFont="1" applyFill="1" applyAlignment="1">
      <alignment vertical="center"/>
    </xf>
    <xf numFmtId="0" fontId="15" fillId="0" borderId="0" xfId="6" applyFont="1" applyFill="1" applyBorder="1" applyAlignment="1"/>
    <xf numFmtId="167" fontId="15" fillId="0" borderId="2" xfId="11" applyNumberFormat="1" applyFont="1" applyFill="1" applyBorder="1" applyAlignment="1">
      <alignment vertical="center"/>
    </xf>
    <xf numFmtId="0" fontId="12" fillId="0" borderId="0" xfId="8" applyFont="1" applyFill="1" applyBorder="1" applyAlignment="1"/>
    <xf numFmtId="0" fontId="12" fillId="0" borderId="0" xfId="7" applyFont="1" applyFill="1" applyBorder="1" applyAlignment="1">
      <alignment vertical="center"/>
    </xf>
    <xf numFmtId="167" fontId="12" fillId="2" borderId="0" xfId="8" applyNumberFormat="1" applyFont="1" applyFill="1" applyAlignment="1">
      <alignment horizontal="right"/>
    </xf>
    <xf numFmtId="3" fontId="12" fillId="2" borderId="0" xfId="7" applyNumberFormat="1" applyFont="1" applyFill="1" applyBorder="1" applyAlignment="1">
      <alignment vertical="center"/>
    </xf>
    <xf numFmtId="167" fontId="11" fillId="2" borderId="0" xfId="8" applyNumberFormat="1" applyFont="1" applyFill="1" applyAlignment="1">
      <alignment horizontal="right"/>
    </xf>
    <xf numFmtId="167" fontId="16" fillId="0" borderId="0" xfId="9" applyNumberFormat="1" applyFont="1" applyFill="1"/>
    <xf numFmtId="167" fontId="17" fillId="0" borderId="0" xfId="11" applyNumberFormat="1" applyFont="1" applyFill="1" applyBorder="1" applyAlignment="1">
      <alignment vertical="center"/>
    </xf>
    <xf numFmtId="0" fontId="11" fillId="0" borderId="0" xfId="7" applyFont="1" applyFill="1" applyBorder="1" applyAlignment="1">
      <alignment vertical="center"/>
    </xf>
    <xf numFmtId="0" fontId="15" fillId="0" borderId="0" xfId="6" applyFont="1" applyAlignment="1"/>
    <xf numFmtId="167" fontId="17" fillId="0" borderId="3" xfId="8" applyNumberFormat="1" applyFont="1" applyFill="1" applyBorder="1" applyAlignment="1">
      <alignment vertical="center"/>
    </xf>
    <xf numFmtId="0" fontId="15" fillId="0" borderId="0" xfId="9" applyFont="1" applyFill="1" applyAlignment="1"/>
    <xf numFmtId="167" fontId="11" fillId="0" borderId="0" xfId="8" applyNumberFormat="1" applyFont="1" applyFill="1" applyBorder="1" applyAlignment="1">
      <alignment vertical="center"/>
    </xf>
    <xf numFmtId="167" fontId="11" fillId="0" borderId="0" xfId="8" applyNumberFormat="1" applyFont="1" applyFill="1" applyAlignment="1"/>
    <xf numFmtId="0" fontId="12" fillId="0" borderId="0" xfId="9" applyFont="1" applyFill="1" applyAlignment="1"/>
    <xf numFmtId="167" fontId="11" fillId="0" borderId="0" xfId="8" applyNumberFormat="1" applyFont="1" applyFill="1" applyAlignment="1">
      <alignment vertical="center"/>
    </xf>
    <xf numFmtId="167" fontId="11" fillId="0" borderId="0" xfId="8" applyNumberFormat="1" applyFont="1" applyFill="1" applyAlignment="1">
      <alignment vertical="center" wrapText="1"/>
    </xf>
    <xf numFmtId="167" fontId="15" fillId="0" borderId="3" xfId="11" applyNumberFormat="1" applyFont="1" applyFill="1" applyBorder="1" applyAlignment="1">
      <alignment vertical="center"/>
    </xf>
    <xf numFmtId="0" fontId="15" fillId="0" borderId="0" xfId="6" applyFont="1" applyFill="1" applyAlignment="1"/>
    <xf numFmtId="167" fontId="15" fillId="0" borderId="0" xfId="11" applyNumberFormat="1" applyFont="1" applyFill="1" applyBorder="1" applyAlignment="1">
      <alignment vertical="center"/>
    </xf>
    <xf numFmtId="0" fontId="12" fillId="0" borderId="0" xfId="7" applyFont="1" applyBorder="1" applyAlignment="1"/>
    <xf numFmtId="167" fontId="12" fillId="0" borderId="0" xfId="11" applyNumberFormat="1" applyFont="1" applyFill="1" applyBorder="1" applyAlignment="1"/>
    <xf numFmtId="167" fontId="12" fillId="0" borderId="0" xfId="11" applyNumberFormat="1" applyFont="1" applyFill="1" applyBorder="1" applyAlignment="1">
      <alignment vertical="center"/>
    </xf>
    <xf numFmtId="167" fontId="14" fillId="0" borderId="3" xfId="9" applyNumberFormat="1" applyFont="1" applyFill="1" applyBorder="1" applyAlignment="1">
      <alignment vertical="center"/>
    </xf>
    <xf numFmtId="0" fontId="14" fillId="0" borderId="0" xfId="9" applyFont="1" applyFill="1" applyAlignment="1"/>
    <xf numFmtId="167" fontId="14" fillId="0" borderId="0" xfId="9" applyNumberFormat="1" applyFont="1" applyFill="1" applyBorder="1" applyAlignment="1">
      <alignment vertical="center"/>
    </xf>
    <xf numFmtId="0" fontId="14" fillId="0" borderId="0" xfId="0" applyFont="1" applyAlignment="1"/>
    <xf numFmtId="0" fontId="15" fillId="0" borderId="0" xfId="0" applyFont="1" applyBorder="1" applyAlignment="1"/>
    <xf numFmtId="169" fontId="15" fillId="0" borderId="0" xfId="11" applyNumberFormat="1" applyFont="1" applyFill="1" applyBorder="1" applyAlignment="1"/>
    <xf numFmtId="0" fontId="16" fillId="0" borderId="0" xfId="9" applyFont="1" applyFill="1" applyAlignment="1"/>
    <xf numFmtId="0" fontId="12" fillId="0" borderId="0" xfId="7" applyFont="1" applyFill="1" applyBorder="1" applyAlignment="1">
      <alignment horizontal="left" wrapText="1"/>
    </xf>
    <xf numFmtId="0" fontId="16" fillId="0" borderId="0" xfId="0" applyFont="1" applyFill="1"/>
    <xf numFmtId="49" fontId="15" fillId="0" borderId="0" xfId="7" applyNumberFormat="1" applyFont="1" applyFill="1" applyBorder="1" applyAlignment="1">
      <alignment horizontal="center" vertical="center"/>
    </xf>
    <xf numFmtId="0" fontId="15" fillId="0" borderId="0" xfId="7" applyFont="1" applyBorder="1" applyAlignment="1">
      <alignment horizontal="left"/>
    </xf>
    <xf numFmtId="14" fontId="15" fillId="0" borderId="0" xfId="7" applyNumberFormat="1" applyFont="1" applyFill="1" applyBorder="1" applyAlignment="1">
      <alignment horizontal="center"/>
    </xf>
    <xf numFmtId="0" fontId="12" fillId="0" borderId="0" xfId="0" applyFont="1" applyBorder="1" applyAlignment="1">
      <alignment horizontal="left" vertical="top"/>
    </xf>
    <xf numFmtId="3" fontId="17" fillId="0" borderId="0" xfId="8" applyNumberFormat="1" applyFont="1" applyFill="1" applyAlignment="1">
      <alignment horizontal="right"/>
    </xf>
    <xf numFmtId="3" fontId="17" fillId="0" borderId="0" xfId="1" applyNumberFormat="1" applyFont="1" applyFill="1" applyAlignment="1">
      <alignment horizontal="right"/>
    </xf>
    <xf numFmtId="0" fontId="15" fillId="0" borderId="0" xfId="7" applyFont="1" applyFill="1" applyBorder="1" applyAlignment="1">
      <alignment horizontal="left" vertical="center"/>
    </xf>
    <xf numFmtId="0" fontId="12" fillId="0" borderId="0" xfId="7" quotePrefix="1" applyFont="1" applyFill="1" applyBorder="1" applyAlignment="1">
      <alignment horizontal="left"/>
    </xf>
    <xf numFmtId="0" fontId="12" fillId="0" borderId="0" xfId="7" applyFont="1" applyBorder="1" applyAlignment="1">
      <alignment horizontal="left"/>
    </xf>
    <xf numFmtId="0" fontId="15" fillId="0" borderId="0" xfId="0" applyFont="1" applyBorder="1" applyAlignment="1">
      <alignment horizontal="left" vertical="top"/>
    </xf>
    <xf numFmtId="3" fontId="17" fillId="0" borderId="3" xfId="2" applyNumberFormat="1" applyFont="1" applyFill="1" applyBorder="1" applyAlignment="1"/>
    <xf numFmtId="167" fontId="17" fillId="0" borderId="0" xfId="2" applyNumberFormat="1" applyFont="1" applyFill="1" applyBorder="1" applyAlignment="1"/>
    <xf numFmtId="165" fontId="11" fillId="0" borderId="0" xfId="2" applyNumberFormat="1" applyFont="1" applyFill="1" applyBorder="1" applyAlignment="1">
      <alignment horizontal="left"/>
    </xf>
    <xf numFmtId="0" fontId="12" fillId="0" borderId="0" xfId="6" applyFont="1" applyBorder="1" applyAlignment="1"/>
    <xf numFmtId="3" fontId="11" fillId="0" borderId="0" xfId="11" applyNumberFormat="1" applyFont="1" applyFill="1" applyAlignment="1">
      <alignment horizontal="right"/>
    </xf>
    <xf numFmtId="3" fontId="11" fillId="0" borderId="0" xfId="8" applyNumberFormat="1" applyFont="1" applyFill="1" applyAlignment="1">
      <alignment horizontal="right" wrapText="1"/>
    </xf>
    <xf numFmtId="3" fontId="17" fillId="0" borderId="2" xfId="2" applyNumberFormat="1" applyFont="1" applyFill="1" applyBorder="1" applyAlignment="1"/>
    <xf numFmtId="165" fontId="12" fillId="0" borderId="0" xfId="2" applyNumberFormat="1" applyFont="1" applyFill="1" applyBorder="1" applyAlignment="1">
      <alignment horizontal="left"/>
    </xf>
    <xf numFmtId="3" fontId="16" fillId="0" borderId="0" xfId="0" applyNumberFormat="1" applyFont="1" applyFill="1"/>
    <xf numFmtId="3" fontId="15" fillId="0" borderId="0" xfId="2" applyNumberFormat="1" applyFont="1" applyFill="1" applyBorder="1" applyAlignment="1"/>
    <xf numFmtId="167" fontId="15" fillId="0" borderId="0" xfId="2" applyNumberFormat="1" applyFont="1" applyFill="1" applyBorder="1" applyAlignment="1"/>
    <xf numFmtId="0" fontId="15" fillId="0" borderId="0" xfId="6" applyFont="1" applyBorder="1" applyAlignment="1"/>
    <xf numFmtId="3" fontId="15" fillId="0" borderId="3" xfId="2" applyNumberFormat="1" applyFont="1" applyFill="1" applyBorder="1" applyAlignment="1"/>
    <xf numFmtId="0" fontId="18" fillId="0" borderId="0" xfId="0" applyFont="1" applyFill="1" applyAlignment="1"/>
    <xf numFmtId="167" fontId="19" fillId="0" borderId="0" xfId="2" applyNumberFormat="1" applyFont="1" applyFill="1" applyBorder="1" applyAlignment="1">
      <alignment horizontal="left"/>
    </xf>
    <xf numFmtId="0" fontId="10" fillId="3" borderId="0" xfId="0" applyFont="1" applyFill="1" applyAlignment="1" applyProtection="1">
      <alignment vertical="center"/>
    </xf>
    <xf numFmtId="0" fontId="10" fillId="3" borderId="0" xfId="0" applyFont="1" applyFill="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2" fillId="3" borderId="7" xfId="0" applyFont="1" applyFill="1" applyBorder="1" applyAlignment="1" applyProtection="1">
      <alignment vertical="center" wrapText="1"/>
    </xf>
    <xf numFmtId="0" fontId="12" fillId="3" borderId="7" xfId="0" applyFont="1" applyFill="1" applyBorder="1" applyAlignment="1" applyProtection="1">
      <alignment horizontal="center" vertical="center"/>
    </xf>
    <xf numFmtId="172" fontId="12" fillId="3" borderId="7" xfId="0" applyNumberFormat="1" applyFont="1" applyFill="1" applyBorder="1" applyAlignment="1" applyProtection="1">
      <alignment horizontal="center" vertical="center"/>
    </xf>
    <xf numFmtId="0" fontId="12" fillId="3" borderId="7" xfId="0" applyFont="1" applyFill="1" applyBorder="1" applyAlignment="1" applyProtection="1">
      <alignment vertical="center"/>
    </xf>
    <xf numFmtId="0" fontId="12" fillId="0" borderId="7" xfId="0" applyFont="1" applyFill="1" applyBorder="1" applyAlignment="1" applyProtection="1">
      <alignment vertical="center" wrapText="1"/>
    </xf>
    <xf numFmtId="0" fontId="12" fillId="0" borderId="7" xfId="0" applyFont="1" applyFill="1" applyBorder="1" applyAlignment="1" applyProtection="1">
      <alignment horizontal="center" vertical="center"/>
    </xf>
    <xf numFmtId="10" fontId="12" fillId="0" borderId="7" xfId="0" applyNumberFormat="1" applyFont="1" applyFill="1" applyBorder="1" applyAlignment="1" applyProtection="1">
      <alignment horizontal="center" vertical="center"/>
    </xf>
    <xf numFmtId="0" fontId="15" fillId="0" borderId="0" xfId="3" applyFont="1" applyFill="1" applyBorder="1" applyAlignment="1">
      <alignment vertical="top"/>
    </xf>
    <xf numFmtId="0" fontId="12" fillId="0" borderId="0" xfId="0" applyFont="1" applyFill="1" applyBorder="1" applyAlignment="1">
      <alignment vertical="top"/>
    </xf>
    <xf numFmtId="0" fontId="15" fillId="0" borderId="0" xfId="13" applyFont="1" applyAlignment="1">
      <alignment horizontal="left" vertical="center"/>
    </xf>
    <xf numFmtId="0" fontId="15" fillId="0" borderId="0" xfId="0" applyFont="1" applyAlignment="1">
      <alignment horizontal="left" vertical="center"/>
    </xf>
    <xf numFmtId="0" fontId="12" fillId="0" borderId="7" xfId="0" applyFont="1" applyBorder="1" applyAlignment="1">
      <alignment horizontal="center" vertical="center" wrapText="1"/>
    </xf>
    <xf numFmtId="0" fontId="12" fillId="0" borderId="7" xfId="0" applyFont="1" applyBorder="1" applyAlignment="1">
      <alignment horizontal="justify" vertical="center" wrapText="1"/>
    </xf>
    <xf numFmtId="0" fontId="12" fillId="0" borderId="0" xfId="0" applyFont="1" applyAlignment="1">
      <alignment horizontal="center" vertical="center"/>
    </xf>
    <xf numFmtId="0" fontId="12" fillId="0" borderId="0" xfId="0" applyFont="1" applyAlignment="1">
      <alignment horizontal="center"/>
    </xf>
    <xf numFmtId="0" fontId="20" fillId="3" borderId="0" xfId="0" applyFont="1" applyFill="1" applyAlignment="1" applyProtection="1">
      <alignment horizontal="center" vertical="center"/>
    </xf>
    <xf numFmtId="0" fontId="21" fillId="0" borderId="0" xfId="0" applyFont="1" applyAlignment="1">
      <alignment horizontal="center" vertical="center"/>
    </xf>
    <xf numFmtId="0" fontId="15" fillId="0" borderId="0" xfId="0" applyFont="1" applyAlignment="1">
      <alignment horizontal="justify" vertical="center"/>
    </xf>
  </cellXfs>
  <cellStyles count="16">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4" xfId="14"/>
    <cellStyle name="Финансовый 2" xfId="10"/>
    <cellStyle name="Финансовый 3" xfId="11"/>
    <cellStyle name="Финансовый 3 2" xfId="1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_narbekova/Desktop/&#1054;&#1073;&#1097;%20&#1088;&#1077;&#1081;&#1090;&#1080;&#1085;&#1075;/&#1060;&#1080;&#1085;.&#1086;&#1090;&#1095;&#1077;&#1090;%20&#1079;&#1072;%2006.2018&#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фп"/>
      <sheetName val="осп"/>
      <sheetName val="ОДДС"/>
      <sheetName val="капитал"/>
      <sheetName val="Примечание"/>
      <sheetName val="Приложение 2"/>
    </sheetNames>
    <sheetDataSet>
      <sheetData sheetId="0">
        <row r="8">
          <cell r="B8">
            <v>1597316</v>
          </cell>
          <cell r="C8">
            <v>1334418</v>
          </cell>
        </row>
        <row r="9">
          <cell r="B9">
            <v>1004934</v>
          </cell>
          <cell r="C9">
            <v>1230318</v>
          </cell>
        </row>
        <row r="10">
          <cell r="B10">
            <v>701220</v>
          </cell>
          <cell r="C10">
            <v>493590</v>
          </cell>
        </row>
        <row r="12">
          <cell r="B12">
            <v>1397420</v>
          </cell>
          <cell r="C12">
            <v>1263404</v>
          </cell>
        </row>
        <row r="13">
          <cell r="B13">
            <v>11664</v>
          </cell>
          <cell r="C13">
            <v>78448</v>
          </cell>
        </row>
        <row r="14">
          <cell r="B14">
            <v>321626</v>
          </cell>
          <cell r="C14">
            <v>161261</v>
          </cell>
        </row>
        <row r="15">
          <cell r="B15">
            <v>-1097</v>
          </cell>
          <cell r="C15">
            <v>-181</v>
          </cell>
        </row>
        <row r="17">
          <cell r="B17">
            <v>6823096</v>
          </cell>
          <cell r="C17">
            <v>7265055</v>
          </cell>
        </row>
        <row r="18">
          <cell r="B18">
            <v>-531990</v>
          </cell>
          <cell r="C18">
            <v>-477331</v>
          </cell>
        </row>
        <row r="23">
          <cell r="B23">
            <v>560746</v>
          </cell>
          <cell r="C23">
            <v>522622</v>
          </cell>
        </row>
        <row r="24">
          <cell r="B24">
            <v>587576</v>
          </cell>
          <cell r="C24">
            <v>474207</v>
          </cell>
        </row>
        <row r="30">
          <cell r="B30">
            <v>1188157</v>
          </cell>
          <cell r="C30">
            <v>669386</v>
          </cell>
        </row>
        <row r="31">
          <cell r="B31">
            <v>8222756</v>
          </cell>
          <cell r="C31">
            <v>9012940</v>
          </cell>
        </row>
        <row r="32">
          <cell r="B32">
            <v>1297389</v>
          </cell>
          <cell r="C32">
            <v>1132347</v>
          </cell>
        </row>
        <row r="33">
          <cell r="B33">
            <v>3270</v>
          </cell>
          <cell r="C33">
            <v>2030</v>
          </cell>
        </row>
        <row r="34">
          <cell r="B34">
            <v>14566</v>
          </cell>
          <cell r="C34">
            <v>8916</v>
          </cell>
        </row>
        <row r="35">
          <cell r="B35">
            <v>11849</v>
          </cell>
          <cell r="C35">
            <v>3701</v>
          </cell>
        </row>
        <row r="36">
          <cell r="B36">
            <v>367338</v>
          </cell>
          <cell r="C36">
            <v>340915</v>
          </cell>
        </row>
        <row r="41">
          <cell r="B41">
            <v>1126356</v>
          </cell>
          <cell r="C41">
            <v>1080814</v>
          </cell>
        </row>
        <row r="42">
          <cell r="C42">
            <v>45542</v>
          </cell>
        </row>
        <row r="43">
          <cell r="B43">
            <v>240830</v>
          </cell>
          <cell r="C43">
            <v>49220</v>
          </cell>
        </row>
      </sheetData>
      <sheetData sheetId="1">
        <row r="7">
          <cell r="B7">
            <v>589082</v>
          </cell>
          <cell r="C7">
            <v>638612</v>
          </cell>
        </row>
        <row r="8">
          <cell r="B8">
            <v>-215849</v>
          </cell>
          <cell r="C8">
            <v>-229457</v>
          </cell>
        </row>
        <row r="10">
          <cell r="B10">
            <v>-8177</v>
          </cell>
          <cell r="C10">
            <v>-94806</v>
          </cell>
        </row>
        <row r="13">
          <cell r="B13">
            <v>184935</v>
          </cell>
          <cell r="C13">
            <v>153444</v>
          </cell>
        </row>
        <row r="14">
          <cell r="B14">
            <v>-22843</v>
          </cell>
          <cell r="C14">
            <v>-23131</v>
          </cell>
        </row>
        <row r="15">
          <cell r="B15">
            <v>82584</v>
          </cell>
          <cell r="C15">
            <v>69858</v>
          </cell>
        </row>
        <row r="16">
          <cell r="B16">
            <v>3255</v>
          </cell>
          <cell r="C16">
            <v>-3082</v>
          </cell>
        </row>
        <row r="19">
          <cell r="B19">
            <v>612987</v>
          </cell>
          <cell r="C19">
            <v>511438</v>
          </cell>
        </row>
        <row r="20">
          <cell r="B20">
            <v>-539611</v>
          </cell>
          <cell r="C20">
            <v>-449618</v>
          </cell>
        </row>
        <row r="23">
          <cell r="B23">
            <v>-11244</v>
          </cell>
          <cell r="C23">
            <v>-16914</v>
          </cell>
        </row>
        <row r="27">
          <cell r="B27">
            <v>-7720</v>
          </cell>
          <cell r="C27">
            <v>-6796</v>
          </cell>
        </row>
      </sheetData>
      <sheetData sheetId="2">
        <row r="8">
          <cell r="B8">
            <v>414049</v>
          </cell>
          <cell r="C8">
            <v>450758</v>
          </cell>
        </row>
        <row r="9">
          <cell r="B9">
            <v>-105452</v>
          </cell>
          <cell r="C9">
            <v>-116347</v>
          </cell>
        </row>
        <row r="10">
          <cell r="B10">
            <v>105129</v>
          </cell>
          <cell r="C10">
            <v>84496</v>
          </cell>
        </row>
        <row r="11">
          <cell r="B11">
            <v>-10761</v>
          </cell>
          <cell r="C11">
            <v>-11090</v>
          </cell>
        </row>
        <row r="12">
          <cell r="B12">
            <v>56377</v>
          </cell>
          <cell r="C12">
            <v>42271</v>
          </cell>
        </row>
        <row r="13">
          <cell r="B13">
            <v>-313</v>
          </cell>
          <cell r="C13">
            <v>1166</v>
          </cell>
        </row>
        <row r="14">
          <cell r="B14">
            <v>-254159</v>
          </cell>
          <cell r="C14">
            <v>-212200</v>
          </cell>
        </row>
        <row r="17">
          <cell r="B17">
            <v>-97539</v>
          </cell>
          <cell r="C17">
            <v>174043</v>
          </cell>
        </row>
        <row r="18">
          <cell r="B18">
            <v>-577637</v>
          </cell>
          <cell r="C18">
            <v>-626130</v>
          </cell>
        </row>
        <row r="19">
          <cell r="B19">
            <v>0</v>
          </cell>
          <cell r="C19">
            <v>-240</v>
          </cell>
        </row>
        <row r="20">
          <cell r="B20">
            <v>-109490</v>
          </cell>
          <cell r="C20">
            <v>-31560</v>
          </cell>
        </row>
        <row r="22">
          <cell r="B22">
            <v>408329</v>
          </cell>
          <cell r="C22">
            <v>216154</v>
          </cell>
        </row>
        <row r="23">
          <cell r="B23">
            <v>593756</v>
          </cell>
          <cell r="C23">
            <v>741743</v>
          </cell>
        </row>
        <row r="24">
          <cell r="B24">
            <v>9592</v>
          </cell>
          <cell r="C24">
            <v>-484</v>
          </cell>
        </row>
        <row r="25">
          <cell r="B25">
            <v>-85063</v>
          </cell>
          <cell r="C25">
            <v>-40852</v>
          </cell>
        </row>
        <row r="27">
          <cell r="B27">
            <v>-2300</v>
          </cell>
          <cell r="C27">
            <v>-2400</v>
          </cell>
        </row>
        <row r="30">
          <cell r="B30">
            <v>-19478</v>
          </cell>
          <cell r="C30">
            <v>-53679</v>
          </cell>
        </row>
        <row r="31">
          <cell r="B31">
            <v>3</v>
          </cell>
          <cell r="C31">
            <v>434</v>
          </cell>
        </row>
        <row r="32">
          <cell r="B32">
            <v>-518979</v>
          </cell>
          <cell r="C32">
            <v>-814881</v>
          </cell>
        </row>
        <row r="33">
          <cell r="B33">
            <v>698574</v>
          </cell>
          <cell r="C33">
            <v>676055</v>
          </cell>
        </row>
        <row r="36">
          <cell r="B36">
            <v>110821</v>
          </cell>
          <cell r="C36">
            <v>127333</v>
          </cell>
        </row>
        <row r="37">
          <cell r="B37">
            <v>-57767</v>
          </cell>
          <cell r="C37">
            <v>-54060</v>
          </cell>
        </row>
        <row r="38">
          <cell r="B38">
            <v>-210</v>
          </cell>
          <cell r="C38">
            <v>-579</v>
          </cell>
        </row>
        <row r="40">
          <cell r="B40">
            <v>-20363</v>
          </cell>
          <cell r="C40">
            <v>-15633</v>
          </cell>
        </row>
        <row r="42">
          <cell r="B42">
            <v>2766351</v>
          </cell>
          <cell r="C42">
            <v>2524008</v>
          </cell>
        </row>
      </sheetData>
      <sheetData sheetId="3">
        <row r="11">
          <cell r="C11">
            <v>38110</v>
          </cell>
          <cell r="D11">
            <v>38110</v>
          </cell>
        </row>
        <row r="12">
          <cell r="C12">
            <v>304</v>
          </cell>
          <cell r="D12">
            <v>304</v>
          </cell>
        </row>
        <row r="17">
          <cell r="C17">
            <v>54412</v>
          </cell>
          <cell r="D17">
            <v>54412</v>
          </cell>
        </row>
      </sheetData>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4" zoomScaleNormal="100" workbookViewId="0">
      <selection activeCell="B1" sqref="B1"/>
    </sheetView>
  </sheetViews>
  <sheetFormatPr defaultRowHeight="12.75" x14ac:dyDescent="0.2"/>
  <cols>
    <col min="1" max="1" width="48.42578125" style="5" customWidth="1"/>
    <col min="2" max="2" width="15.7109375" style="1" customWidth="1"/>
    <col min="3" max="3" width="13.140625" style="1" customWidth="1"/>
    <col min="4" max="4" width="13.85546875" style="1" customWidth="1"/>
    <col min="5" max="5" width="4.28515625" style="1" customWidth="1"/>
    <col min="6" max="16384" width="9.140625" style="1"/>
  </cols>
  <sheetData>
    <row r="1" spans="1:5" ht="15" x14ac:dyDescent="0.25">
      <c r="A1" s="23" t="s">
        <v>77</v>
      </c>
      <c r="B1" s="133"/>
      <c r="C1" s="133"/>
      <c r="D1" s="133"/>
    </row>
    <row r="2" spans="1:5" ht="15" x14ac:dyDescent="0.25">
      <c r="A2" s="23"/>
      <c r="B2" s="133"/>
      <c r="C2" s="133"/>
      <c r="D2" s="133"/>
    </row>
    <row r="3" spans="1:5" ht="15" x14ac:dyDescent="0.25">
      <c r="A3" s="23" t="s">
        <v>78</v>
      </c>
      <c r="B3" s="133"/>
      <c r="C3" s="133"/>
      <c r="D3" s="133"/>
    </row>
    <row r="4" spans="1:5" ht="12.75" customHeight="1" x14ac:dyDescent="0.25">
      <c r="A4" s="89" t="s">
        <v>133</v>
      </c>
      <c r="B4" s="134"/>
      <c r="C4" s="134"/>
      <c r="D4" s="134"/>
    </row>
    <row r="5" spans="1:5" s="3" customFormat="1" ht="30" x14ac:dyDescent="0.25">
      <c r="A5" s="92"/>
      <c r="B5" s="93" t="s">
        <v>126</v>
      </c>
      <c r="C5" s="93" t="s">
        <v>127</v>
      </c>
      <c r="D5" s="93" t="s">
        <v>95</v>
      </c>
      <c r="E5" s="1"/>
    </row>
    <row r="6" spans="1:5" ht="15.75" thickBot="1" x14ac:dyDescent="0.3">
      <c r="A6" s="135"/>
      <c r="B6" s="94" t="s">
        <v>12</v>
      </c>
      <c r="C6" s="94" t="s">
        <v>12</v>
      </c>
      <c r="D6" s="94" t="s">
        <v>12</v>
      </c>
    </row>
    <row r="7" spans="1:5" ht="15" x14ac:dyDescent="0.25">
      <c r="A7" s="89" t="s">
        <v>11</v>
      </c>
      <c r="B7" s="136"/>
      <c r="C7" s="136"/>
      <c r="D7" s="136"/>
    </row>
    <row r="8" spans="1:5" ht="14.25" x14ac:dyDescent="0.2">
      <c r="A8" s="99" t="s">
        <v>34</v>
      </c>
      <c r="B8" s="10">
        <f>[1]офп!B8</f>
        <v>1597316</v>
      </c>
      <c r="C8" s="10">
        <f>[1]офп!C8</f>
        <v>1334418</v>
      </c>
      <c r="D8" s="10">
        <v>1915472</v>
      </c>
    </row>
    <row r="9" spans="1:5" ht="14.25" x14ac:dyDescent="0.2">
      <c r="A9" s="137" t="s">
        <v>0</v>
      </c>
      <c r="B9" s="11">
        <f>[1]офп!B9</f>
        <v>1004934</v>
      </c>
      <c r="C9" s="10">
        <f>[1]офп!C9</f>
        <v>1230318</v>
      </c>
      <c r="D9" s="10">
        <v>681473</v>
      </c>
    </row>
    <row r="10" spans="1:5" ht="14.25" x14ac:dyDescent="0.2">
      <c r="A10" s="137" t="s">
        <v>33</v>
      </c>
      <c r="B10" s="10">
        <f>[1]офп!B10</f>
        <v>701220</v>
      </c>
      <c r="C10" s="10">
        <f>[1]офп!C10</f>
        <v>493590</v>
      </c>
      <c r="D10" s="10">
        <v>366085</v>
      </c>
    </row>
    <row r="11" spans="1:5" ht="15" x14ac:dyDescent="0.25">
      <c r="A11" s="89" t="s">
        <v>28</v>
      </c>
      <c r="B11" s="138">
        <f>B8+B9+B10</f>
        <v>3303470</v>
      </c>
      <c r="C11" s="138">
        <f>C8+C9+C10</f>
        <v>3058326</v>
      </c>
      <c r="D11" s="138">
        <f>D8+D9+D10</f>
        <v>2963030</v>
      </c>
    </row>
    <row r="12" spans="1:5" s="2" customFormat="1" ht="14.25" x14ac:dyDescent="0.2">
      <c r="A12" s="99" t="s">
        <v>1</v>
      </c>
      <c r="B12" s="12">
        <f>[1]офп!B12</f>
        <v>1397420</v>
      </c>
      <c r="C12" s="12">
        <f>[1]офп!C12</f>
        <v>1263404</v>
      </c>
      <c r="D12" s="12">
        <v>1092107</v>
      </c>
      <c r="E12" s="1"/>
    </row>
    <row r="13" spans="1:5" s="2" customFormat="1" ht="14.25" x14ac:dyDescent="0.2">
      <c r="A13" s="99" t="s">
        <v>31</v>
      </c>
      <c r="B13" s="10">
        <f>[1]офп!B13</f>
        <v>11664</v>
      </c>
      <c r="C13" s="10">
        <f>[1]офп!C13</f>
        <v>78448</v>
      </c>
      <c r="D13" s="10">
        <v>12151</v>
      </c>
      <c r="E13" s="1"/>
    </row>
    <row r="14" spans="1:5" ht="14.25" x14ac:dyDescent="0.2">
      <c r="A14" s="99" t="s">
        <v>32</v>
      </c>
      <c r="B14" s="10">
        <f>[1]офп!B14</f>
        <v>321626</v>
      </c>
      <c r="C14" s="10">
        <f>[1]офп!C14</f>
        <v>161261</v>
      </c>
      <c r="D14" s="11">
        <v>281964</v>
      </c>
    </row>
    <row r="15" spans="1:5" ht="14.25" x14ac:dyDescent="0.2">
      <c r="A15" s="99" t="s">
        <v>30</v>
      </c>
      <c r="B15" s="13">
        <f>[1]офп!B15</f>
        <v>-1097</v>
      </c>
      <c r="C15" s="13">
        <f>[1]офп!C15</f>
        <v>-181</v>
      </c>
      <c r="D15" s="13">
        <v>-651</v>
      </c>
    </row>
    <row r="16" spans="1:5" ht="15" x14ac:dyDescent="0.25">
      <c r="A16" s="89" t="s">
        <v>35</v>
      </c>
      <c r="B16" s="138">
        <f>B14+B15</f>
        <v>320529</v>
      </c>
      <c r="C16" s="138">
        <f>C14+C15</f>
        <v>161080</v>
      </c>
      <c r="D16" s="138">
        <f>D14+D15</f>
        <v>281313</v>
      </c>
    </row>
    <row r="17" spans="1:4" ht="14.25" x14ac:dyDescent="0.2">
      <c r="A17" s="99" t="s">
        <v>29</v>
      </c>
      <c r="B17" s="10">
        <f>[1]офп!B17</f>
        <v>6823096</v>
      </c>
      <c r="C17" s="10">
        <f>[1]офп!C17</f>
        <v>7265055</v>
      </c>
      <c r="D17" s="10">
        <v>6563169</v>
      </c>
    </row>
    <row r="18" spans="1:4" ht="14.25" x14ac:dyDescent="0.2">
      <c r="A18" s="99" t="s">
        <v>30</v>
      </c>
      <c r="B18" s="13">
        <f>[1]офп!B18</f>
        <v>-531990</v>
      </c>
      <c r="C18" s="13">
        <f>[1]офп!C18</f>
        <v>-477331</v>
      </c>
      <c r="D18" s="13">
        <v>-525558</v>
      </c>
    </row>
    <row r="19" spans="1:4" ht="15" x14ac:dyDescent="0.25">
      <c r="A19" s="89" t="s">
        <v>79</v>
      </c>
      <c r="B19" s="139">
        <f>B17+B18</f>
        <v>6291106</v>
      </c>
      <c r="C19" s="139">
        <f>C17+C18</f>
        <v>6787724</v>
      </c>
      <c r="D19" s="139">
        <f>D17+D18</f>
        <v>6037611</v>
      </c>
    </row>
    <row r="20" spans="1:4" ht="15" x14ac:dyDescent="0.25">
      <c r="A20" s="140" t="s">
        <v>80</v>
      </c>
      <c r="B20" s="138">
        <f>B16+B19</f>
        <v>6611635</v>
      </c>
      <c r="C20" s="138">
        <f>C16+C19</f>
        <v>6948804</v>
      </c>
      <c r="D20" s="138">
        <f>D16+D19</f>
        <v>6318924</v>
      </c>
    </row>
    <row r="21" spans="1:4" ht="14.25" x14ac:dyDescent="0.2">
      <c r="A21" s="99" t="s">
        <v>27</v>
      </c>
      <c r="B21" s="13">
        <v>0</v>
      </c>
      <c r="C21" s="13">
        <v>0</v>
      </c>
      <c r="D21" s="13">
        <v>1187</v>
      </c>
    </row>
    <row r="22" spans="1:4" ht="14.25" x14ac:dyDescent="0.2">
      <c r="A22" s="141" t="s">
        <v>2</v>
      </c>
      <c r="B22" s="13">
        <v>0</v>
      </c>
      <c r="C22" s="13">
        <v>0</v>
      </c>
      <c r="D22" s="13">
        <v>0</v>
      </c>
    </row>
    <row r="23" spans="1:4" ht="14.25" x14ac:dyDescent="0.2">
      <c r="A23" s="99" t="s">
        <v>26</v>
      </c>
      <c r="B23" s="10">
        <f>[1]офп!B23</f>
        <v>560746</v>
      </c>
      <c r="C23" s="10">
        <f>[1]офп!C23</f>
        <v>522622</v>
      </c>
      <c r="D23" s="10">
        <v>560536</v>
      </c>
    </row>
    <row r="24" spans="1:4" ht="13.5" customHeight="1" x14ac:dyDescent="0.2">
      <c r="A24" s="142" t="s">
        <v>25</v>
      </c>
      <c r="B24" s="10">
        <f>[1]офп!B24</f>
        <v>587576</v>
      </c>
      <c r="C24" s="10">
        <f>[1]офп!C24</f>
        <v>474207</v>
      </c>
      <c r="D24" s="11">
        <v>422177</v>
      </c>
    </row>
    <row r="25" spans="1:4" ht="15.75" thickBot="1" x14ac:dyDescent="0.3">
      <c r="A25" s="143" t="s">
        <v>20</v>
      </c>
      <c r="B25" s="144">
        <f>B11+B12+B13+B20+B21+B22+B23+B24</f>
        <v>12472511</v>
      </c>
      <c r="C25" s="144">
        <f>C11+C12+C13+C20+C21+C22+C23+C24</f>
        <v>12345811</v>
      </c>
      <c r="D25" s="144">
        <f>D11+D12+D13+D20+D21+D22+D23+D24</f>
        <v>11370112</v>
      </c>
    </row>
    <row r="26" spans="1:4" ht="15.75" thickTop="1" x14ac:dyDescent="0.25">
      <c r="A26" s="89"/>
      <c r="B26" s="145"/>
      <c r="C26" s="145"/>
      <c r="D26" s="145"/>
    </row>
    <row r="27" spans="1:4" ht="15" x14ac:dyDescent="0.25">
      <c r="A27" s="135" t="s">
        <v>13</v>
      </c>
      <c r="B27" s="146"/>
      <c r="C27" s="146"/>
      <c r="D27" s="146"/>
    </row>
    <row r="28" spans="1:4" ht="14.25" x14ac:dyDescent="0.2">
      <c r="A28" s="147" t="s">
        <v>19</v>
      </c>
      <c r="B28" s="11">
        <f>[1]офп!B30</f>
        <v>1188157</v>
      </c>
      <c r="C28" s="148">
        <f>[1]офп!C30</f>
        <v>669386</v>
      </c>
      <c r="D28" s="148">
        <v>736727</v>
      </c>
    </row>
    <row r="29" spans="1:4" ht="14.25" x14ac:dyDescent="0.2">
      <c r="A29" s="142" t="s">
        <v>17</v>
      </c>
      <c r="B29" s="149">
        <f>[1]офп!B31</f>
        <v>8222756</v>
      </c>
      <c r="C29" s="10">
        <f>[1]офп!C31</f>
        <v>9012940</v>
      </c>
      <c r="D29" s="10">
        <v>7845109</v>
      </c>
    </row>
    <row r="30" spans="1:4" ht="14.25" x14ac:dyDescent="0.2">
      <c r="A30" s="142" t="s">
        <v>18</v>
      </c>
      <c r="B30" s="10">
        <f>[1]офп!B32</f>
        <v>1297389</v>
      </c>
      <c r="C30" s="10">
        <f>[1]офп!C32</f>
        <v>1132347</v>
      </c>
      <c r="D30" s="10">
        <v>1185502</v>
      </c>
    </row>
    <row r="31" spans="1:4" ht="14.25" x14ac:dyDescent="0.2">
      <c r="A31" s="142" t="s">
        <v>16</v>
      </c>
      <c r="B31" s="10">
        <f>[1]офп!B33</f>
        <v>3270</v>
      </c>
      <c r="C31" s="10">
        <f>[1]офп!C33</f>
        <v>2030</v>
      </c>
      <c r="D31" s="10">
        <v>0</v>
      </c>
    </row>
    <row r="32" spans="1:4" ht="14.25" x14ac:dyDescent="0.2">
      <c r="A32" s="99" t="s">
        <v>3</v>
      </c>
      <c r="B32" s="10">
        <f>[1]офп!B34</f>
        <v>14566</v>
      </c>
      <c r="C32" s="10">
        <f>[1]офп!C34</f>
        <v>8916</v>
      </c>
      <c r="D32" s="10">
        <v>12416</v>
      </c>
    </row>
    <row r="33" spans="1:4" ht="14.25" x14ac:dyDescent="0.2">
      <c r="A33" s="99" t="s">
        <v>15</v>
      </c>
      <c r="B33" s="10">
        <f>[1]офп!B35</f>
        <v>11849</v>
      </c>
      <c r="C33" s="10">
        <f>[1]офп!C35</f>
        <v>3701</v>
      </c>
      <c r="D33" s="10"/>
    </row>
    <row r="34" spans="1:4" ht="14.25" x14ac:dyDescent="0.2">
      <c r="A34" s="137" t="s">
        <v>14</v>
      </c>
      <c r="B34" s="10">
        <f>[1]офп!B36</f>
        <v>367338</v>
      </c>
      <c r="C34" s="10">
        <f>[1]офп!C36</f>
        <v>340915</v>
      </c>
      <c r="D34" s="11">
        <v>277584</v>
      </c>
    </row>
    <row r="35" spans="1:4" ht="15" x14ac:dyDescent="0.25">
      <c r="A35" s="143" t="s">
        <v>21</v>
      </c>
      <c r="B35" s="150">
        <f>SUM(B28:B34)</f>
        <v>11105325</v>
      </c>
      <c r="C35" s="150">
        <f>SUM(C28:C34)</f>
        <v>11170235</v>
      </c>
      <c r="D35" s="150">
        <f>SUM(D28:D34)</f>
        <v>10057338</v>
      </c>
    </row>
    <row r="36" spans="1:4" ht="14.25" x14ac:dyDescent="0.2">
      <c r="A36" s="99"/>
      <c r="B36" s="132"/>
      <c r="C36" s="132"/>
      <c r="D36" s="132"/>
    </row>
    <row r="37" spans="1:4" ht="12.75" customHeight="1" x14ac:dyDescent="0.25">
      <c r="A37" s="135" t="s">
        <v>22</v>
      </c>
      <c r="B37" s="151"/>
      <c r="C37" s="151"/>
      <c r="D37" s="151"/>
    </row>
    <row r="38" spans="1:4" ht="14.25" x14ac:dyDescent="0.2">
      <c r="A38" s="142" t="s">
        <v>4</v>
      </c>
      <c r="B38" s="10">
        <f>[1]офп!B41</f>
        <v>1126356</v>
      </c>
      <c r="C38" s="10">
        <f>[1]офп!C41</f>
        <v>1080814</v>
      </c>
      <c r="D38" s="10">
        <v>1126356</v>
      </c>
    </row>
    <row r="39" spans="1:4" ht="14.25" x14ac:dyDescent="0.2">
      <c r="A39" s="142" t="s">
        <v>128</v>
      </c>
      <c r="B39" s="133"/>
      <c r="C39" s="152">
        <f>[1]офп!$C$42</f>
        <v>45542</v>
      </c>
      <c r="D39" s="133"/>
    </row>
    <row r="40" spans="1:4" ht="14.25" x14ac:dyDescent="0.2">
      <c r="A40" s="142" t="s">
        <v>5</v>
      </c>
      <c r="B40" s="14">
        <f>[1]офп!B43</f>
        <v>240830</v>
      </c>
      <c r="C40" s="14">
        <f>[1]офп!C43</f>
        <v>49220</v>
      </c>
      <c r="D40" s="14">
        <v>186418</v>
      </c>
    </row>
    <row r="41" spans="1:4" ht="15" x14ac:dyDescent="0.25">
      <c r="A41" s="135" t="s">
        <v>23</v>
      </c>
      <c r="B41" s="153">
        <f>SUM(B38:B40)</f>
        <v>1367186</v>
      </c>
      <c r="C41" s="153">
        <f>SUM(C38:C40)</f>
        <v>1175576</v>
      </c>
      <c r="D41" s="153">
        <f>SUM(D38:D40)</f>
        <v>1312774</v>
      </c>
    </row>
    <row r="42" spans="1:4" ht="15" x14ac:dyDescent="0.25">
      <c r="A42" s="89"/>
      <c r="B42" s="154"/>
      <c r="C42" s="154"/>
      <c r="D42" s="154"/>
    </row>
    <row r="43" spans="1:4" ht="15.75" thickBot="1" x14ac:dyDescent="0.3">
      <c r="A43" s="155" t="s">
        <v>24</v>
      </c>
      <c r="B43" s="156">
        <f>B35+B41</f>
        <v>12472511</v>
      </c>
      <c r="C43" s="156">
        <f>C35+C41</f>
        <v>12345811</v>
      </c>
      <c r="D43" s="156">
        <f>D35+D41</f>
        <v>11370112</v>
      </c>
    </row>
    <row r="44" spans="1:4" ht="15" thickTop="1" x14ac:dyDescent="0.2">
      <c r="A44" s="99"/>
      <c r="B44" s="133"/>
      <c r="C44" s="133"/>
      <c r="D44" s="133"/>
    </row>
    <row r="45" spans="1:4" ht="14.25" x14ac:dyDescent="0.2">
      <c r="A45" s="157"/>
      <c r="B45" s="158"/>
      <c r="C45" s="158"/>
      <c r="D45" s="158"/>
    </row>
    <row r="46" spans="1:4" ht="14.25" x14ac:dyDescent="0.2">
      <c r="A46" s="46"/>
      <c r="B46" s="133"/>
      <c r="C46" s="133"/>
      <c r="D46" s="133"/>
    </row>
    <row r="47" spans="1:4" ht="14.25" x14ac:dyDescent="0.2">
      <c r="A47" s="46"/>
      <c r="B47" s="133"/>
      <c r="C47" s="133"/>
      <c r="D47" s="133"/>
    </row>
    <row r="48" spans="1:4" ht="14.25" x14ac:dyDescent="0.2">
      <c r="A48" s="46" t="s">
        <v>81</v>
      </c>
      <c r="B48" s="47"/>
      <c r="C48" s="46" t="s">
        <v>81</v>
      </c>
      <c r="D48" s="47"/>
    </row>
    <row r="49" spans="1:4" ht="15" x14ac:dyDescent="0.25">
      <c r="A49" s="23" t="s">
        <v>82</v>
      </c>
      <c r="B49" s="49"/>
      <c r="C49" s="23" t="s">
        <v>132</v>
      </c>
      <c r="D49" s="49"/>
    </row>
    <row r="50" spans="1:4" ht="15" x14ac:dyDescent="0.25">
      <c r="A50" s="23" t="s">
        <v>76</v>
      </c>
      <c r="B50" s="49"/>
      <c r="C50" s="23" t="s">
        <v>131</v>
      </c>
      <c r="D50" s="49"/>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10" zoomScaleNormal="100" workbookViewId="0">
      <selection activeCell="E21" sqref="E21"/>
    </sheetView>
  </sheetViews>
  <sheetFormatPr defaultRowHeight="12.75" x14ac:dyDescent="0.2"/>
  <cols>
    <col min="1" max="1" width="46.85546875" style="7" customWidth="1"/>
    <col min="2" max="2" width="12" style="6" customWidth="1"/>
    <col min="3" max="3" width="12.140625" style="6" customWidth="1"/>
    <col min="4" max="4" width="2.42578125" style="6" customWidth="1"/>
    <col min="5" max="6" width="9.140625" style="6"/>
    <col min="7" max="7" width="24.5703125" style="6" customWidth="1"/>
    <col min="8" max="16384" width="9.140625" style="6"/>
  </cols>
  <sheetData>
    <row r="1" spans="1:4" ht="15" x14ac:dyDescent="0.25">
      <c r="A1" s="23" t="s">
        <v>77</v>
      </c>
      <c r="B1" s="87"/>
      <c r="C1" s="87"/>
      <c r="D1" s="87"/>
    </row>
    <row r="2" spans="1:4" ht="15" x14ac:dyDescent="0.25">
      <c r="A2" s="23"/>
      <c r="B2" s="87"/>
      <c r="C2" s="87"/>
      <c r="D2" s="87"/>
    </row>
    <row r="3" spans="1:4" ht="15" x14ac:dyDescent="0.25">
      <c r="A3" s="23" t="s">
        <v>36</v>
      </c>
      <c r="B3" s="88"/>
      <c r="C3" s="88"/>
      <c r="D3" s="87"/>
    </row>
    <row r="4" spans="1:4" ht="15" x14ac:dyDescent="0.25">
      <c r="A4" s="89" t="s">
        <v>134</v>
      </c>
      <c r="B4" s="90"/>
      <c r="C4" s="90"/>
      <c r="D4" s="87"/>
    </row>
    <row r="5" spans="1:4" ht="15" x14ac:dyDescent="0.25">
      <c r="A5" s="91"/>
      <c r="B5" s="90"/>
      <c r="C5" s="90"/>
      <c r="D5" s="87"/>
    </row>
    <row r="6" spans="1:4" ht="15" x14ac:dyDescent="0.25">
      <c r="A6" s="92"/>
      <c r="B6" s="93" t="s">
        <v>126</v>
      </c>
      <c r="C6" s="93" t="s">
        <v>127</v>
      </c>
      <c r="D6" s="87"/>
    </row>
    <row r="7" spans="1:4" ht="15.75" thickBot="1" x14ac:dyDescent="0.3">
      <c r="A7" s="92"/>
      <c r="B7" s="94" t="s">
        <v>12</v>
      </c>
      <c r="C7" s="94" t="s">
        <v>12</v>
      </c>
      <c r="D7" s="87"/>
    </row>
    <row r="8" spans="1:4" ht="14.25" x14ac:dyDescent="0.2">
      <c r="A8" s="95" t="s">
        <v>37</v>
      </c>
      <c r="B8" s="96">
        <f>[1]осп!B7</f>
        <v>589082</v>
      </c>
      <c r="C8" s="97">
        <f>[1]осп!C7</f>
        <v>638612</v>
      </c>
      <c r="D8" s="87"/>
    </row>
    <row r="9" spans="1:4" ht="14.25" x14ac:dyDescent="0.2">
      <c r="A9" s="95" t="s">
        <v>38</v>
      </c>
      <c r="B9" s="96">
        <f>[1]осп!B8</f>
        <v>-215849</v>
      </c>
      <c r="C9" s="97">
        <f>[1]осп!C8</f>
        <v>-229457</v>
      </c>
      <c r="D9" s="87"/>
    </row>
    <row r="10" spans="1:4" ht="15" x14ac:dyDescent="0.25">
      <c r="A10" s="89" t="s">
        <v>40</v>
      </c>
      <c r="B10" s="98">
        <f>SUM(B8:B9)</f>
        <v>373233</v>
      </c>
      <c r="C10" s="98">
        <f>SUM(C8:C9)</f>
        <v>409155</v>
      </c>
      <c r="D10" s="87"/>
    </row>
    <row r="11" spans="1:4" ht="14.25" x14ac:dyDescent="0.2">
      <c r="A11" s="99" t="s">
        <v>39</v>
      </c>
      <c r="B11" s="13">
        <f>[1]осп!B10</f>
        <v>-8177</v>
      </c>
      <c r="C11" s="100">
        <f>[1]осп!C10</f>
        <v>-94806</v>
      </c>
      <c r="D11" s="87"/>
    </row>
    <row r="12" spans="1:4" ht="15" x14ac:dyDescent="0.25">
      <c r="A12" s="101" t="s">
        <v>6</v>
      </c>
      <c r="B12" s="102">
        <f>B10+B11</f>
        <v>365056</v>
      </c>
      <c r="C12" s="102">
        <f>C10+C11</f>
        <v>314349</v>
      </c>
      <c r="D12" s="87"/>
    </row>
    <row r="13" spans="1:4" ht="14.25" x14ac:dyDescent="0.2">
      <c r="A13" s="103"/>
      <c r="B13" s="87"/>
      <c r="C13" s="104"/>
      <c r="D13" s="87"/>
    </row>
    <row r="14" spans="1:4" ht="14.25" x14ac:dyDescent="0.2">
      <c r="A14" s="92" t="s">
        <v>41</v>
      </c>
      <c r="B14" s="105">
        <f>[1]осп!B13</f>
        <v>184935</v>
      </c>
      <c r="C14" s="106">
        <f>[1]осп!C13</f>
        <v>153444</v>
      </c>
      <c r="D14" s="87"/>
    </row>
    <row r="15" spans="1:4" ht="14.25" x14ac:dyDescent="0.2">
      <c r="A15" s="92" t="s">
        <v>42</v>
      </c>
      <c r="B15" s="13">
        <f>[1]осп!B14</f>
        <v>-22843</v>
      </c>
      <c r="C15" s="97">
        <f>[1]осп!C14</f>
        <v>-23131</v>
      </c>
      <c r="D15" s="87"/>
    </row>
    <row r="16" spans="1:4" ht="14.25" x14ac:dyDescent="0.2">
      <c r="A16" s="103" t="s">
        <v>50</v>
      </c>
      <c r="B16" s="107">
        <f>[1]осп!B15</f>
        <v>82584</v>
      </c>
      <c r="C16" s="97">
        <f>[1]осп!C15</f>
        <v>69858</v>
      </c>
      <c r="D16" s="87"/>
    </row>
    <row r="17" spans="1:4" ht="14.25" x14ac:dyDescent="0.2">
      <c r="A17" s="103" t="s">
        <v>7</v>
      </c>
      <c r="B17" s="13">
        <f>[1]осп!B16</f>
        <v>3255</v>
      </c>
      <c r="C17" s="97">
        <f>[1]осп!C16</f>
        <v>-3082</v>
      </c>
      <c r="D17" s="108"/>
    </row>
    <row r="18" spans="1:4" ht="15" x14ac:dyDescent="0.25">
      <c r="A18" s="101" t="s">
        <v>43</v>
      </c>
      <c r="B18" s="109">
        <f>SUM(B14:B17)</f>
        <v>247931</v>
      </c>
      <c r="C18" s="109">
        <f>SUM(C14:C17)</f>
        <v>197089</v>
      </c>
      <c r="D18" s="87"/>
    </row>
    <row r="19" spans="1:4" ht="14.25" x14ac:dyDescent="0.2">
      <c r="A19" s="103"/>
      <c r="B19" s="110"/>
      <c r="C19" s="100"/>
      <c r="D19" s="87"/>
    </row>
    <row r="20" spans="1:4" ht="14.25" x14ac:dyDescent="0.2">
      <c r="A20" s="103" t="s">
        <v>44</v>
      </c>
      <c r="B20" s="13">
        <f>[1]осп!B19</f>
        <v>612987</v>
      </c>
      <c r="C20" s="100">
        <f>[1]осп!C19</f>
        <v>511438</v>
      </c>
      <c r="D20" s="87"/>
    </row>
    <row r="21" spans="1:4" ht="14.25" x14ac:dyDescent="0.2">
      <c r="A21" s="103" t="s">
        <v>45</v>
      </c>
      <c r="B21" s="13">
        <f>[1]осп!B20</f>
        <v>-539611</v>
      </c>
      <c r="C21" s="100">
        <f>[1]осп!C20</f>
        <v>-449618</v>
      </c>
      <c r="D21" s="87"/>
    </row>
    <row r="22" spans="1:4" ht="15.75" thickBot="1" x14ac:dyDescent="0.3">
      <c r="A22" s="111" t="s">
        <v>48</v>
      </c>
      <c r="B22" s="112">
        <f>B20+B21</f>
        <v>73376</v>
      </c>
      <c r="C22" s="112">
        <f t="shared" ref="C22" si="0">C20+C21</f>
        <v>61820</v>
      </c>
      <c r="D22" s="87"/>
    </row>
    <row r="23" spans="1:4" ht="15.75" thickTop="1" x14ac:dyDescent="0.25">
      <c r="A23" s="113"/>
      <c r="B23" s="114"/>
      <c r="C23" s="114"/>
      <c r="D23" s="87"/>
    </row>
    <row r="24" spans="1:4" ht="28.5" x14ac:dyDescent="0.2">
      <c r="A24" s="132" t="s">
        <v>46</v>
      </c>
      <c r="B24" s="13">
        <f>[1]осп!B23</f>
        <v>-11244</v>
      </c>
      <c r="C24" s="115">
        <f>[1]осп!C23</f>
        <v>-16914</v>
      </c>
      <c r="D24" s="87"/>
    </row>
    <row r="25" spans="1:4" ht="14.25" x14ac:dyDescent="0.2">
      <c r="A25" s="116"/>
      <c r="B25" s="117"/>
      <c r="C25" s="118"/>
      <c r="D25" s="87"/>
    </row>
    <row r="26" spans="1:4" ht="15.75" thickBot="1" x14ac:dyDescent="0.3">
      <c r="A26" s="111" t="s">
        <v>47</v>
      </c>
      <c r="B26" s="119">
        <f>B22+B24</f>
        <v>62132</v>
      </c>
      <c r="C26" s="119">
        <f t="shared" ref="C26" si="1">C22+C24</f>
        <v>44906</v>
      </c>
      <c r="D26" s="87"/>
    </row>
    <row r="27" spans="1:4" ht="15.75" thickTop="1" x14ac:dyDescent="0.25">
      <c r="A27" s="120"/>
      <c r="B27" s="121"/>
      <c r="C27" s="100"/>
      <c r="D27" s="87"/>
    </row>
    <row r="28" spans="1:4" ht="14.25" x14ac:dyDescent="0.2">
      <c r="A28" s="122" t="s">
        <v>8</v>
      </c>
      <c r="B28" s="123">
        <f>[1]осп!B27</f>
        <v>-7720</v>
      </c>
      <c r="C28" s="124">
        <f>[1]осп!C27</f>
        <v>-6796</v>
      </c>
      <c r="D28" s="87"/>
    </row>
    <row r="29" spans="1:4" ht="15.75" thickBot="1" x14ac:dyDescent="0.3">
      <c r="A29" s="111" t="s">
        <v>9</v>
      </c>
      <c r="B29" s="125">
        <f>B28+B26</f>
        <v>54412</v>
      </c>
      <c r="C29" s="125">
        <f t="shared" ref="C29" si="2">C28+C26</f>
        <v>38110</v>
      </c>
      <c r="D29" s="87"/>
    </row>
    <row r="30" spans="1:4" ht="15.75" thickTop="1" x14ac:dyDescent="0.25">
      <c r="A30" s="126"/>
      <c r="B30" s="127"/>
      <c r="C30" s="121"/>
      <c r="D30" s="87"/>
    </row>
    <row r="31" spans="1:4" ht="15.75" thickBot="1" x14ac:dyDescent="0.3">
      <c r="A31" s="128" t="s">
        <v>49</v>
      </c>
      <c r="B31" s="125">
        <f>B29</f>
        <v>54412</v>
      </c>
      <c r="C31" s="125">
        <f>C29</f>
        <v>38110</v>
      </c>
      <c r="D31" s="87"/>
    </row>
    <row r="32" spans="1:4" ht="15.75" thickTop="1" x14ac:dyDescent="0.25">
      <c r="A32" s="129" t="s">
        <v>10</v>
      </c>
      <c r="B32" s="130">
        <f>B31/225271201*1000</f>
        <v>0.24153997385577927</v>
      </c>
      <c r="C32" s="130">
        <f>C31/216162885*1000</f>
        <v>0.17630223615862642</v>
      </c>
      <c r="D32" s="87"/>
    </row>
    <row r="33" spans="1:4" ht="14.25" x14ac:dyDescent="0.2">
      <c r="A33" s="131"/>
      <c r="B33" s="87"/>
      <c r="C33" s="87"/>
      <c r="D33" s="87"/>
    </row>
    <row r="34" spans="1:4" ht="14.25" x14ac:dyDescent="0.2">
      <c r="A34" s="131"/>
      <c r="B34" s="87"/>
      <c r="C34" s="87"/>
      <c r="D34" s="87"/>
    </row>
    <row r="35" spans="1:4" ht="14.25" x14ac:dyDescent="0.2">
      <c r="A35" s="46" t="s">
        <v>81</v>
      </c>
      <c r="B35" s="46" t="s">
        <v>81</v>
      </c>
      <c r="C35" s="87"/>
      <c r="D35" s="87"/>
    </row>
    <row r="36" spans="1:4" ht="15" x14ac:dyDescent="0.25">
      <c r="A36" s="23" t="s">
        <v>82</v>
      </c>
      <c r="B36" s="23" t="s">
        <v>132</v>
      </c>
      <c r="C36" s="87"/>
      <c r="D36" s="87"/>
    </row>
    <row r="37" spans="1:4" ht="15" x14ac:dyDescent="0.25">
      <c r="A37" s="23" t="s">
        <v>76</v>
      </c>
      <c r="B37" s="23" t="s">
        <v>131</v>
      </c>
      <c r="C37" s="87"/>
      <c r="D37" s="87"/>
    </row>
    <row r="38" spans="1:4" ht="14.25" x14ac:dyDescent="0.2">
      <c r="A38" s="131"/>
      <c r="B38" s="87"/>
      <c r="C38" s="87"/>
      <c r="D38" s="87"/>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activeCell="E48" sqref="E48"/>
    </sheetView>
  </sheetViews>
  <sheetFormatPr defaultRowHeight="12.75" x14ac:dyDescent="0.2"/>
  <cols>
    <col min="1" max="1" width="56.28515625" style="8" bestFit="1" customWidth="1"/>
    <col min="2" max="2" width="16" style="8" customWidth="1"/>
    <col min="3" max="3" width="18" style="8" customWidth="1"/>
    <col min="4" max="16384" width="9.140625" style="8"/>
  </cols>
  <sheetData>
    <row r="1" spans="1:4" ht="15" x14ac:dyDescent="0.25">
      <c r="A1" s="23" t="s">
        <v>77</v>
      </c>
      <c r="B1" s="52"/>
      <c r="C1" s="52"/>
      <c r="D1" s="18"/>
    </row>
    <row r="2" spans="1:4" ht="15" x14ac:dyDescent="0.25">
      <c r="A2" s="23"/>
      <c r="B2" s="52"/>
      <c r="C2" s="52"/>
      <c r="D2" s="18"/>
    </row>
    <row r="3" spans="1:4" ht="15" x14ac:dyDescent="0.25">
      <c r="A3" s="30" t="s">
        <v>83</v>
      </c>
      <c r="B3" s="52"/>
      <c r="C3" s="52"/>
      <c r="D3" s="18"/>
    </row>
    <row r="4" spans="1:4" ht="15" x14ac:dyDescent="0.25">
      <c r="A4" s="30" t="s">
        <v>134</v>
      </c>
      <c r="B4" s="53"/>
      <c r="C4" s="53"/>
      <c r="D4" s="18"/>
    </row>
    <row r="5" spans="1:4" ht="14.25" x14ac:dyDescent="0.2">
      <c r="A5" s="52"/>
      <c r="B5" s="53"/>
      <c r="C5" s="53"/>
      <c r="D5" s="18"/>
    </row>
    <row r="6" spans="1:4" ht="15" x14ac:dyDescent="0.2">
      <c r="A6" s="170"/>
      <c r="B6" s="54" t="s">
        <v>130</v>
      </c>
      <c r="C6" s="54" t="s">
        <v>129</v>
      </c>
      <c r="D6" s="18"/>
    </row>
    <row r="7" spans="1:4" ht="15.75" thickBot="1" x14ac:dyDescent="0.25">
      <c r="A7" s="171"/>
      <c r="B7" s="55" t="s">
        <v>12</v>
      </c>
      <c r="C7" s="56" t="s">
        <v>12</v>
      </c>
      <c r="D7" s="18"/>
    </row>
    <row r="8" spans="1:4" ht="15" x14ac:dyDescent="0.2">
      <c r="A8" s="57" t="s">
        <v>51</v>
      </c>
      <c r="B8" s="58"/>
      <c r="C8" s="58"/>
      <c r="D8" s="18"/>
    </row>
    <row r="9" spans="1:4" ht="14.25" x14ac:dyDescent="0.2">
      <c r="A9" s="59" t="s">
        <v>52</v>
      </c>
      <c r="B9" s="60">
        <f>[1]ОДДС!B8</f>
        <v>414049</v>
      </c>
      <c r="C9" s="60">
        <f>[1]ОДДС!C8</f>
        <v>450758</v>
      </c>
      <c r="D9" s="18"/>
    </row>
    <row r="10" spans="1:4" ht="14.25" x14ac:dyDescent="0.2">
      <c r="A10" s="59" t="s">
        <v>53</v>
      </c>
      <c r="B10" s="60">
        <f>[1]ОДДС!B9</f>
        <v>-105452</v>
      </c>
      <c r="C10" s="60">
        <f>[1]ОДДС!C9</f>
        <v>-116347</v>
      </c>
      <c r="D10" s="18"/>
    </row>
    <row r="11" spans="1:4" ht="14.25" x14ac:dyDescent="0.2">
      <c r="A11" s="59" t="s">
        <v>41</v>
      </c>
      <c r="B11" s="60">
        <f>[1]ОДДС!B10</f>
        <v>105129</v>
      </c>
      <c r="C11" s="60">
        <f>[1]ОДДС!C10</f>
        <v>84496</v>
      </c>
      <c r="D11" s="18"/>
    </row>
    <row r="12" spans="1:4" ht="14.25" x14ac:dyDescent="0.2">
      <c r="A12" s="59" t="s">
        <v>54</v>
      </c>
      <c r="B12" s="60">
        <f>[1]ОДДС!B11</f>
        <v>-10761</v>
      </c>
      <c r="C12" s="60">
        <f>[1]ОДДС!C11</f>
        <v>-11090</v>
      </c>
      <c r="D12" s="18"/>
    </row>
    <row r="13" spans="1:4" ht="14.25" x14ac:dyDescent="0.2">
      <c r="A13" s="59" t="s">
        <v>55</v>
      </c>
      <c r="B13" s="60">
        <f>[1]ОДДС!B12</f>
        <v>56377</v>
      </c>
      <c r="C13" s="60">
        <f>[1]ОДДС!C12</f>
        <v>42271</v>
      </c>
      <c r="D13" s="18"/>
    </row>
    <row r="14" spans="1:4" ht="14.25" x14ac:dyDescent="0.2">
      <c r="A14" s="61" t="s">
        <v>56</v>
      </c>
      <c r="B14" s="60">
        <f>[1]ОДДС!B13</f>
        <v>-313</v>
      </c>
      <c r="C14" s="60">
        <f>[1]ОДДС!C13</f>
        <v>1166</v>
      </c>
      <c r="D14" s="18"/>
    </row>
    <row r="15" spans="1:4" ht="28.5" x14ac:dyDescent="0.2">
      <c r="A15" s="62" t="s">
        <v>57</v>
      </c>
      <c r="B15" s="63">
        <f>[1]ОДДС!B14</f>
        <v>-254159</v>
      </c>
      <c r="C15" s="63">
        <f>[1]ОДДС!C14</f>
        <v>-212200</v>
      </c>
      <c r="D15" s="18"/>
    </row>
    <row r="16" spans="1:4" ht="15" x14ac:dyDescent="0.25">
      <c r="A16" s="62" t="s">
        <v>84</v>
      </c>
      <c r="B16" s="64">
        <f>SUM(B9:B15)</f>
        <v>204870</v>
      </c>
      <c r="C16" s="65">
        <f>SUM(C9:C15)</f>
        <v>239054</v>
      </c>
      <c r="D16" s="18"/>
    </row>
    <row r="17" spans="1:4" ht="15" x14ac:dyDescent="0.2">
      <c r="A17" s="66" t="s">
        <v>72</v>
      </c>
      <c r="B17" s="67"/>
      <c r="C17" s="67"/>
      <c r="D17" s="18"/>
    </row>
    <row r="18" spans="1:4" ht="14.25" x14ac:dyDescent="0.2">
      <c r="A18" s="62" t="s">
        <v>27</v>
      </c>
      <c r="B18" s="60">
        <f>[1]ОДДС!B17</f>
        <v>-97539</v>
      </c>
      <c r="C18" s="60">
        <f>[1]ОДДС!C17</f>
        <v>174043</v>
      </c>
      <c r="D18" s="18"/>
    </row>
    <row r="19" spans="1:4" ht="14.25" x14ac:dyDescent="0.2">
      <c r="A19" s="68" t="s">
        <v>31</v>
      </c>
      <c r="B19" s="60">
        <f>[1]ОДДС!B18</f>
        <v>-577637</v>
      </c>
      <c r="C19" s="60">
        <f>[1]ОДДС!C18</f>
        <v>-626130</v>
      </c>
      <c r="D19" s="18"/>
    </row>
    <row r="20" spans="1:4" ht="14.25" x14ac:dyDescent="0.2">
      <c r="A20" s="62" t="s">
        <v>29</v>
      </c>
      <c r="B20" s="60">
        <f>[1]ОДДС!B19</f>
        <v>0</v>
      </c>
      <c r="C20" s="60">
        <f>[1]ОДДС!C19</f>
        <v>-240</v>
      </c>
      <c r="D20" s="18"/>
    </row>
    <row r="21" spans="1:4" ht="14.25" x14ac:dyDescent="0.2">
      <c r="A21" s="62" t="s">
        <v>25</v>
      </c>
      <c r="B21" s="60">
        <f>[1]ОДДС!B20</f>
        <v>-109490</v>
      </c>
      <c r="C21" s="60">
        <f>[1]ОДДС!C20</f>
        <v>-31560</v>
      </c>
      <c r="D21" s="18"/>
    </row>
    <row r="22" spans="1:4" ht="15" x14ac:dyDescent="0.2">
      <c r="A22" s="66" t="s">
        <v>85</v>
      </c>
      <c r="B22" s="69">
        <f>[1]ОДДС!B21</f>
        <v>0</v>
      </c>
      <c r="C22" s="69">
        <f>[1]ОДДС!C21</f>
        <v>0</v>
      </c>
      <c r="D22" s="18"/>
    </row>
    <row r="23" spans="1:4" ht="14.25" x14ac:dyDescent="0.2">
      <c r="A23" s="62" t="s">
        <v>19</v>
      </c>
      <c r="B23" s="60">
        <f>[1]ОДДС!B22</f>
        <v>408329</v>
      </c>
      <c r="C23" s="60">
        <f>[1]ОДДС!C22</f>
        <v>216154</v>
      </c>
      <c r="D23" s="18"/>
    </row>
    <row r="24" spans="1:4" ht="14.25" x14ac:dyDescent="0.2">
      <c r="A24" s="62" t="s">
        <v>17</v>
      </c>
      <c r="B24" s="60">
        <f>[1]ОДДС!B23</f>
        <v>593756</v>
      </c>
      <c r="C24" s="60">
        <f>[1]ОДДС!C23</f>
        <v>741743</v>
      </c>
      <c r="D24" s="18"/>
    </row>
    <row r="25" spans="1:4" ht="14.25" x14ac:dyDescent="0.2">
      <c r="A25" s="68" t="s">
        <v>15</v>
      </c>
      <c r="B25" s="60">
        <f>[1]ОДДС!B24</f>
        <v>9592</v>
      </c>
      <c r="C25" s="60">
        <f>[1]ОДДС!C24</f>
        <v>-484</v>
      </c>
      <c r="D25" s="18"/>
    </row>
    <row r="26" spans="1:4" ht="15" thickBot="1" x14ac:dyDescent="0.25">
      <c r="A26" s="61" t="s">
        <v>14</v>
      </c>
      <c r="B26" s="70">
        <f>[1]ОДДС!B25</f>
        <v>-85063</v>
      </c>
      <c r="C26" s="70">
        <f>[1]ОДДС!C25</f>
        <v>-40852</v>
      </c>
      <c r="D26" s="18"/>
    </row>
    <row r="27" spans="1:4" ht="28.5" x14ac:dyDescent="0.25">
      <c r="A27" s="71" t="s">
        <v>86</v>
      </c>
      <c r="B27" s="72">
        <f>SUM(B16:B26)</f>
        <v>346818</v>
      </c>
      <c r="C27" s="72">
        <f>SUM(C16:C26)</f>
        <v>671728</v>
      </c>
      <c r="D27" s="18"/>
    </row>
    <row r="28" spans="1:4" ht="15" thickBot="1" x14ac:dyDescent="0.25">
      <c r="A28" s="73" t="s">
        <v>58</v>
      </c>
      <c r="B28" s="74">
        <f>[1]ОДДС!B27</f>
        <v>-2300</v>
      </c>
      <c r="C28" s="75">
        <f>[1]ОДДС!C27</f>
        <v>-2400</v>
      </c>
      <c r="D28" s="18"/>
    </row>
    <row r="29" spans="1:4" ht="15" x14ac:dyDescent="0.25">
      <c r="A29" s="73" t="s">
        <v>73</v>
      </c>
      <c r="B29" s="72">
        <f>SUM(B27:B28)</f>
        <v>344518</v>
      </c>
      <c r="C29" s="72">
        <f t="shared" ref="C29" si="0">SUM(C27:C28)</f>
        <v>669328</v>
      </c>
      <c r="D29" s="18"/>
    </row>
    <row r="30" spans="1:4" ht="15" x14ac:dyDescent="0.2">
      <c r="A30" s="57" t="s">
        <v>59</v>
      </c>
      <c r="B30" s="76"/>
      <c r="C30" s="76"/>
      <c r="D30" s="18"/>
    </row>
    <row r="31" spans="1:4" ht="14.25" x14ac:dyDescent="0.2">
      <c r="A31" s="59" t="s">
        <v>60</v>
      </c>
      <c r="B31" s="60">
        <f>[1]ОДДС!B30</f>
        <v>-19478</v>
      </c>
      <c r="C31" s="60">
        <f>[1]ОДДС!C30</f>
        <v>-53679</v>
      </c>
      <c r="D31" s="18"/>
    </row>
    <row r="32" spans="1:4" ht="14.25" x14ac:dyDescent="0.2">
      <c r="A32" s="77" t="s">
        <v>87</v>
      </c>
      <c r="B32" s="60">
        <f>[1]ОДДС!B31</f>
        <v>3</v>
      </c>
      <c r="C32" s="60">
        <f>[1]ОДДС!C31</f>
        <v>434</v>
      </c>
      <c r="D32" s="18"/>
    </row>
    <row r="33" spans="1:4" ht="14.25" x14ac:dyDescent="0.2">
      <c r="A33" s="77" t="s">
        <v>61</v>
      </c>
      <c r="B33" s="60">
        <f>[1]ОДДС!B32</f>
        <v>-518979</v>
      </c>
      <c r="C33" s="60">
        <f>[1]ОДДС!C32</f>
        <v>-814881</v>
      </c>
      <c r="D33" s="18"/>
    </row>
    <row r="34" spans="1:4" ht="14.25" x14ac:dyDescent="0.2">
      <c r="A34" s="77" t="s">
        <v>62</v>
      </c>
      <c r="B34" s="60">
        <f>[1]ОДДС!B33</f>
        <v>698574</v>
      </c>
      <c r="C34" s="60">
        <f>[1]ОДДС!C33</f>
        <v>676055</v>
      </c>
      <c r="D34" s="18"/>
    </row>
    <row r="35" spans="1:4" ht="15" x14ac:dyDescent="0.25">
      <c r="A35" s="78" t="s">
        <v>63</v>
      </c>
      <c r="B35" s="79">
        <f>SUM(B31:B34)</f>
        <v>160120</v>
      </c>
      <c r="C35" s="79">
        <f>SUM(C31:C34)</f>
        <v>-192071</v>
      </c>
      <c r="D35" s="18"/>
    </row>
    <row r="36" spans="1:4" ht="15" x14ac:dyDescent="0.2">
      <c r="A36" s="57" t="s">
        <v>88</v>
      </c>
      <c r="B36" s="76"/>
      <c r="C36" s="76"/>
      <c r="D36" s="18"/>
    </row>
    <row r="37" spans="1:4" ht="14.25" x14ac:dyDescent="0.2">
      <c r="A37" s="77" t="s">
        <v>89</v>
      </c>
      <c r="B37" s="80">
        <f>[1]ОДДС!B36</f>
        <v>110821</v>
      </c>
      <c r="C37" s="80">
        <f>[1]ОДДС!C36</f>
        <v>127333</v>
      </c>
      <c r="D37" s="18"/>
    </row>
    <row r="38" spans="1:4" ht="14.25" x14ac:dyDescent="0.2">
      <c r="A38" s="77" t="s">
        <v>64</v>
      </c>
      <c r="B38" s="80">
        <f>[1]ОДДС!B37</f>
        <v>-57767</v>
      </c>
      <c r="C38" s="80">
        <f>[1]ОДДС!C37</f>
        <v>-54060</v>
      </c>
      <c r="D38" s="18"/>
    </row>
    <row r="39" spans="1:4" ht="15" thickBot="1" x14ac:dyDescent="0.25">
      <c r="A39" s="59" t="s">
        <v>65</v>
      </c>
      <c r="B39" s="81">
        <f>[1]ОДДС!B38</f>
        <v>-210</v>
      </c>
      <c r="C39" s="81">
        <f>[1]ОДДС!C38</f>
        <v>-579</v>
      </c>
      <c r="D39" s="18"/>
    </row>
    <row r="40" spans="1:4" ht="15" x14ac:dyDescent="0.25">
      <c r="A40" s="82" t="s">
        <v>74</v>
      </c>
      <c r="B40" s="79">
        <f>SUM(B37:B39)</f>
        <v>52844</v>
      </c>
      <c r="C40" s="79">
        <f>SUM(C37:C39)</f>
        <v>72694</v>
      </c>
      <c r="D40" s="18"/>
    </row>
    <row r="41" spans="1:4" ht="28.5" x14ac:dyDescent="0.2">
      <c r="A41" s="83" t="s">
        <v>75</v>
      </c>
      <c r="B41" s="80">
        <f>[1]ОДДС!B40</f>
        <v>-20363</v>
      </c>
      <c r="C41" s="80">
        <f>[1]ОДДС!C40</f>
        <v>-15633</v>
      </c>
      <c r="D41" s="18"/>
    </row>
    <row r="42" spans="1:4" ht="15" x14ac:dyDescent="0.25">
      <c r="A42" s="84" t="s">
        <v>66</v>
      </c>
      <c r="B42" s="65">
        <f>B29+B35+B40+B41</f>
        <v>537119</v>
      </c>
      <c r="C42" s="65">
        <f>C29+C35+C40+C41</f>
        <v>534318</v>
      </c>
      <c r="D42" s="18"/>
    </row>
    <row r="43" spans="1:4" ht="14.25" x14ac:dyDescent="0.2">
      <c r="A43" s="85" t="s">
        <v>70</v>
      </c>
      <c r="B43" s="60">
        <f>[1]ОДДС!B42</f>
        <v>2766351</v>
      </c>
      <c r="C43" s="60">
        <f>[1]ОДДС!C42</f>
        <v>2524008</v>
      </c>
      <c r="D43" s="18"/>
    </row>
    <row r="44" spans="1:4" ht="15.75" thickBot="1" x14ac:dyDescent="0.3">
      <c r="A44" s="86" t="s">
        <v>71</v>
      </c>
      <c r="B44" s="79">
        <f>SUM(B42:B43)</f>
        <v>3303470</v>
      </c>
      <c r="C44" s="79">
        <f>SUM(C42:C43)</f>
        <v>3058326</v>
      </c>
      <c r="D44" s="18"/>
    </row>
    <row r="45" spans="1:4" ht="14.25" x14ac:dyDescent="0.2">
      <c r="A45" s="18"/>
      <c r="B45" s="18"/>
      <c r="C45" s="18"/>
      <c r="D45" s="18"/>
    </row>
    <row r="46" spans="1:4" ht="14.25" x14ac:dyDescent="0.2">
      <c r="A46" s="18"/>
      <c r="B46" s="18"/>
      <c r="C46" s="18"/>
      <c r="D46" s="18"/>
    </row>
    <row r="47" spans="1:4" ht="14.25" x14ac:dyDescent="0.2">
      <c r="A47" s="18"/>
      <c r="B47" s="18"/>
      <c r="C47" s="18"/>
      <c r="D47" s="18"/>
    </row>
    <row r="48" spans="1:4" ht="14.25" x14ac:dyDescent="0.2">
      <c r="A48" s="46"/>
      <c r="B48" s="47"/>
      <c r="C48" s="47"/>
      <c r="D48" s="18"/>
    </row>
    <row r="49" spans="1:4" ht="14.25" x14ac:dyDescent="0.2">
      <c r="A49" s="46" t="s">
        <v>81</v>
      </c>
      <c r="B49" s="47"/>
      <c r="C49" s="46" t="s">
        <v>81</v>
      </c>
      <c r="D49" s="18"/>
    </row>
    <row r="50" spans="1:4" ht="15" x14ac:dyDescent="0.25">
      <c r="A50" s="23" t="s">
        <v>82</v>
      </c>
      <c r="B50" s="49"/>
      <c r="C50" s="23" t="s">
        <v>132</v>
      </c>
      <c r="D50" s="18"/>
    </row>
    <row r="51" spans="1:4" ht="15" x14ac:dyDescent="0.25">
      <c r="A51" s="23" t="s">
        <v>76</v>
      </c>
      <c r="B51" s="49"/>
      <c r="C51" s="23" t="s">
        <v>131</v>
      </c>
      <c r="D51" s="18"/>
    </row>
    <row r="52" spans="1:4" ht="14.25" x14ac:dyDescent="0.2">
      <c r="A52" s="18"/>
      <c r="B52" s="18"/>
      <c r="C52" s="18"/>
      <c r="D52" s="18"/>
    </row>
    <row r="53" spans="1:4" ht="14.25" x14ac:dyDescent="0.2">
      <c r="A53" s="18"/>
      <c r="B53" s="18"/>
      <c r="C53" s="18"/>
      <c r="D53" s="18"/>
    </row>
    <row r="54" spans="1:4" ht="14.25" x14ac:dyDescent="0.2">
      <c r="A54" s="18"/>
      <c r="B54" s="18"/>
      <c r="C54" s="18"/>
      <c r="D54" s="18"/>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7" workbookViewId="0">
      <selection activeCell="G6" sqref="G6"/>
    </sheetView>
  </sheetViews>
  <sheetFormatPr defaultRowHeight="12.75" x14ac:dyDescent="0.2"/>
  <cols>
    <col min="1" max="1" width="39.140625" style="8" customWidth="1"/>
    <col min="2" max="2" width="14.42578125" style="8" customWidth="1"/>
    <col min="3" max="3" width="14.7109375" style="8" customWidth="1"/>
    <col min="4" max="4" width="14.140625" style="8" customWidth="1"/>
    <col min="5" max="5" width="13.5703125" style="8" customWidth="1"/>
    <col min="6" max="16384" width="9.140625" style="8"/>
  </cols>
  <sheetData>
    <row r="1" spans="1:4" ht="15" x14ac:dyDescent="0.25">
      <c r="A1" s="23" t="s">
        <v>77</v>
      </c>
      <c r="B1" s="18"/>
      <c r="C1" s="18"/>
      <c r="D1" s="18"/>
    </row>
    <row r="2" spans="1:4" ht="14.25" x14ac:dyDescent="0.2">
      <c r="A2" s="18"/>
      <c r="B2" s="18"/>
      <c r="C2" s="18"/>
      <c r="D2" s="18"/>
    </row>
    <row r="3" spans="1:4" ht="15" x14ac:dyDescent="0.2">
      <c r="A3" s="172" t="s">
        <v>90</v>
      </c>
      <c r="B3" s="173"/>
      <c r="C3" s="173"/>
      <c r="D3" s="29"/>
    </row>
    <row r="4" spans="1:4" ht="15" x14ac:dyDescent="0.25">
      <c r="A4" s="30" t="s">
        <v>134</v>
      </c>
      <c r="B4" s="31"/>
      <c r="C4" s="31"/>
      <c r="D4" s="29"/>
    </row>
    <row r="5" spans="1:4" ht="15" x14ac:dyDescent="0.2">
      <c r="A5" s="32"/>
      <c r="B5" s="31"/>
      <c r="C5" s="31"/>
      <c r="D5" s="29"/>
    </row>
    <row r="6" spans="1:4" ht="30" x14ac:dyDescent="0.2">
      <c r="A6" s="33"/>
      <c r="B6" s="51" t="s">
        <v>4</v>
      </c>
      <c r="C6" s="51" t="s">
        <v>5</v>
      </c>
      <c r="D6" s="51" t="s">
        <v>67</v>
      </c>
    </row>
    <row r="7" spans="1:4" ht="15.75" thickBot="1" x14ac:dyDescent="0.25">
      <c r="A7" s="33"/>
      <c r="B7" s="34" t="s">
        <v>12</v>
      </c>
      <c r="C7" s="34" t="s">
        <v>12</v>
      </c>
      <c r="D7" s="34" t="s">
        <v>12</v>
      </c>
    </row>
    <row r="8" spans="1:4" ht="15" x14ac:dyDescent="0.2">
      <c r="A8" s="33"/>
      <c r="B8" s="35"/>
      <c r="C8" s="35"/>
      <c r="D8" s="35"/>
    </row>
    <row r="9" spans="1:4" ht="15" x14ac:dyDescent="0.2">
      <c r="A9" s="36" t="s">
        <v>93</v>
      </c>
      <c r="B9" s="28">
        <v>1080814</v>
      </c>
      <c r="C9" s="28">
        <v>56348</v>
      </c>
      <c r="D9" s="28">
        <f>SUM(B9:C9)</f>
        <v>1137162</v>
      </c>
    </row>
    <row r="10" spans="1:4" ht="14.25" x14ac:dyDescent="0.2">
      <c r="A10" s="37" t="s">
        <v>68</v>
      </c>
      <c r="B10" s="16">
        <v>0</v>
      </c>
      <c r="C10" s="16">
        <v>0</v>
      </c>
      <c r="D10" s="28">
        <f t="shared" ref="D10:D13" si="0">SUM(B10:C10)</f>
        <v>0</v>
      </c>
    </row>
    <row r="11" spans="1:4" ht="28.5" x14ac:dyDescent="0.2">
      <c r="A11" s="38" t="s">
        <v>91</v>
      </c>
      <c r="B11" s="16">
        <v>0</v>
      </c>
      <c r="C11" s="16">
        <f>[1]капитал!C11</f>
        <v>38110</v>
      </c>
      <c r="D11" s="15">
        <f>[1]капитал!D11</f>
        <v>38110</v>
      </c>
    </row>
    <row r="12" spans="1:4" ht="14.25" x14ac:dyDescent="0.2">
      <c r="A12" s="37" t="s">
        <v>69</v>
      </c>
      <c r="B12" s="16">
        <v>0</v>
      </c>
      <c r="C12" s="16">
        <f>[1]капитал!C12</f>
        <v>304</v>
      </c>
      <c r="D12" s="16">
        <f>[1]капитал!D12</f>
        <v>304</v>
      </c>
    </row>
    <row r="13" spans="1:4" ht="42.75" x14ac:dyDescent="0.2">
      <c r="A13" s="39" t="s">
        <v>92</v>
      </c>
      <c r="B13" s="16">
        <v>0</v>
      </c>
      <c r="C13" s="16">
        <v>0</v>
      </c>
      <c r="D13" s="16">
        <f t="shared" si="0"/>
        <v>0</v>
      </c>
    </row>
    <row r="14" spans="1:4" ht="15" x14ac:dyDescent="0.25">
      <c r="A14" s="40" t="s">
        <v>135</v>
      </c>
      <c r="B14" s="41">
        <f>SUM(B9:B13)</f>
        <v>1080814</v>
      </c>
      <c r="C14" s="42">
        <f>SUM(C9:C13)</f>
        <v>94762</v>
      </c>
      <c r="D14" s="41">
        <f>SUM(B14:C14)</f>
        <v>1175576</v>
      </c>
    </row>
    <row r="15" spans="1:4" ht="15.75" thickBot="1" x14ac:dyDescent="0.3">
      <c r="A15" s="43" t="s">
        <v>94</v>
      </c>
      <c r="B15" s="44">
        <v>1126356</v>
      </c>
      <c r="C15" s="44">
        <v>186418</v>
      </c>
      <c r="D15" s="44">
        <f t="shared" ref="D15:D19" si="1">SUM(B15:C15)</f>
        <v>1312774</v>
      </c>
    </row>
    <row r="16" spans="1:4" ht="14.25" x14ac:dyDescent="0.2">
      <c r="A16" s="37" t="s">
        <v>68</v>
      </c>
      <c r="B16" s="16">
        <v>0</v>
      </c>
      <c r="C16" s="16">
        <v>0</v>
      </c>
      <c r="D16" s="28">
        <f t="shared" si="1"/>
        <v>0</v>
      </c>
    </row>
    <row r="17" spans="1:4" ht="28.5" x14ac:dyDescent="0.2">
      <c r="A17" s="38" t="s">
        <v>91</v>
      </c>
      <c r="B17" s="16">
        <v>0</v>
      </c>
      <c r="C17" s="16">
        <f>[1]капитал!C17</f>
        <v>54412</v>
      </c>
      <c r="D17" s="15">
        <f>[1]капитал!D17</f>
        <v>54412</v>
      </c>
    </row>
    <row r="18" spans="1:4" ht="14.25" x14ac:dyDescent="0.2">
      <c r="A18" s="37" t="s">
        <v>69</v>
      </c>
      <c r="B18" s="16">
        <v>0</v>
      </c>
      <c r="C18" s="16">
        <v>0</v>
      </c>
      <c r="D18" s="16">
        <f t="shared" si="1"/>
        <v>0</v>
      </c>
    </row>
    <row r="19" spans="1:4" ht="42.75" x14ac:dyDescent="0.2">
      <c r="A19" s="39" t="s">
        <v>92</v>
      </c>
      <c r="B19" s="16">
        <v>0</v>
      </c>
      <c r="C19" s="16">
        <v>0</v>
      </c>
      <c r="D19" s="16">
        <f t="shared" si="1"/>
        <v>0</v>
      </c>
    </row>
    <row r="20" spans="1:4" ht="15.75" thickBot="1" x14ac:dyDescent="0.25">
      <c r="A20" s="43" t="s">
        <v>125</v>
      </c>
      <c r="B20" s="45">
        <f>SUM(B15:B19)</f>
        <v>1126356</v>
      </c>
      <c r="C20" s="45">
        <f t="shared" ref="C20" si="2">SUM(C15:C19)</f>
        <v>240830</v>
      </c>
      <c r="D20" s="45">
        <f>SUM(B20:C20)</f>
        <v>1367186</v>
      </c>
    </row>
    <row r="21" spans="1:4" ht="14.25" x14ac:dyDescent="0.2">
      <c r="A21" s="18"/>
      <c r="B21" s="18"/>
      <c r="C21" s="18"/>
      <c r="D21" s="18"/>
    </row>
    <row r="22" spans="1:4" ht="14.25" x14ac:dyDescent="0.2">
      <c r="A22" s="18"/>
      <c r="B22" s="18"/>
      <c r="C22" s="18"/>
      <c r="D22" s="18"/>
    </row>
    <row r="23" spans="1:4" ht="14.25" x14ac:dyDescent="0.2">
      <c r="A23" s="46" t="s">
        <v>81</v>
      </c>
      <c r="B23" s="47"/>
      <c r="C23" s="48"/>
      <c r="D23" s="18"/>
    </row>
    <row r="24" spans="1:4" ht="15" x14ac:dyDescent="0.25">
      <c r="A24" s="23" t="s">
        <v>82</v>
      </c>
      <c r="B24" s="49"/>
      <c r="C24" s="23" t="s">
        <v>132</v>
      </c>
      <c r="D24" s="50"/>
    </row>
    <row r="25" spans="1:4" ht="15" x14ac:dyDescent="0.25">
      <c r="A25" s="23" t="s">
        <v>76</v>
      </c>
      <c r="B25" s="49"/>
      <c r="C25" s="23" t="s">
        <v>131</v>
      </c>
      <c r="D25" s="18"/>
    </row>
    <row r="26" spans="1:4" ht="14.25" x14ac:dyDescent="0.2">
      <c r="A26" s="18"/>
      <c r="B26" s="18"/>
      <c r="C26" s="18"/>
      <c r="D26" s="18"/>
    </row>
  </sheetData>
  <mergeCells count="1">
    <mergeCell ref="A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A26" sqref="A26"/>
    </sheetView>
  </sheetViews>
  <sheetFormatPr defaultRowHeight="12.75" x14ac:dyDescent="0.2"/>
  <cols>
    <col min="1" max="1" width="150.7109375" customWidth="1"/>
  </cols>
  <sheetData>
    <row r="1" spans="1:1" ht="14.25" x14ac:dyDescent="0.2">
      <c r="A1" s="19" t="s">
        <v>102</v>
      </c>
    </row>
    <row r="2" spans="1:1" ht="14.25" x14ac:dyDescent="0.2">
      <c r="A2" s="20" t="s">
        <v>103</v>
      </c>
    </row>
    <row r="3" spans="1:1" ht="14.25" x14ac:dyDescent="0.2">
      <c r="A3" s="20" t="s">
        <v>104</v>
      </c>
    </row>
    <row r="4" spans="1:1" ht="14.25" x14ac:dyDescent="0.2">
      <c r="A4" s="20" t="s">
        <v>98</v>
      </c>
    </row>
    <row r="5" spans="1:1" ht="14.25" x14ac:dyDescent="0.2">
      <c r="A5" s="20" t="s">
        <v>136</v>
      </c>
    </row>
    <row r="6" spans="1:1" ht="14.25" x14ac:dyDescent="0.2">
      <c r="A6" s="21"/>
    </row>
    <row r="7" spans="1:1" ht="21" customHeight="1" x14ac:dyDescent="0.2">
      <c r="A7" s="22" t="s">
        <v>137</v>
      </c>
    </row>
    <row r="8" spans="1:1" ht="15.75" customHeight="1" x14ac:dyDescent="0.2">
      <c r="A8" s="22" t="s">
        <v>99</v>
      </c>
    </row>
    <row r="9" spans="1:1" ht="36.75" customHeight="1" x14ac:dyDescent="0.2">
      <c r="A9" s="22" t="s">
        <v>100</v>
      </c>
    </row>
    <row r="10" spans="1:1" ht="22.5" customHeight="1" x14ac:dyDescent="0.2">
      <c r="A10" s="22" t="s">
        <v>101</v>
      </c>
    </row>
    <row r="11" spans="1:1" s="17" customFormat="1" ht="30.75" customHeight="1" x14ac:dyDescent="0.2">
      <c r="A11" s="24" t="s">
        <v>138</v>
      </c>
    </row>
    <row r="12" spans="1:1" s="17" customFormat="1" ht="18" customHeight="1" x14ac:dyDescent="0.2">
      <c r="A12" s="18" t="s">
        <v>139</v>
      </c>
    </row>
    <row r="13" spans="1:1" s="17" customFormat="1" ht="30.75" customHeight="1" x14ac:dyDescent="0.2">
      <c r="A13" s="24" t="s">
        <v>140</v>
      </c>
    </row>
    <row r="14" spans="1:1" ht="31.5" customHeight="1" x14ac:dyDescent="0.2">
      <c r="A14" s="24" t="s">
        <v>141</v>
      </c>
    </row>
    <row r="15" spans="1:1" ht="22.5" customHeight="1" x14ac:dyDescent="0.2">
      <c r="A15" s="22" t="s">
        <v>142</v>
      </c>
    </row>
    <row r="16" spans="1:1" ht="31.5" customHeight="1" x14ac:dyDescent="0.2">
      <c r="A16" s="22" t="s">
        <v>143</v>
      </c>
    </row>
    <row r="17" spans="1:1" ht="27" customHeight="1" x14ac:dyDescent="0.2">
      <c r="A17" s="22" t="s">
        <v>144</v>
      </c>
    </row>
    <row r="18" spans="1:1" ht="30.75" customHeight="1" x14ac:dyDescent="0.2">
      <c r="A18" s="22" t="s">
        <v>145</v>
      </c>
    </row>
    <row r="19" spans="1:1" ht="28.5" customHeight="1" x14ac:dyDescent="0.2">
      <c r="A19" s="22" t="s">
        <v>146</v>
      </c>
    </row>
    <row r="20" spans="1:1" ht="27.75" customHeight="1" x14ac:dyDescent="0.2">
      <c r="A20" s="22" t="s">
        <v>147</v>
      </c>
    </row>
    <row r="21" spans="1:1" ht="26.25" customHeight="1" x14ac:dyDescent="0.2">
      <c r="A21" s="22" t="s">
        <v>148</v>
      </c>
    </row>
    <row r="22" spans="1:1" ht="30.75" customHeight="1" x14ac:dyDescent="0.2">
      <c r="A22" s="22" t="s">
        <v>149</v>
      </c>
    </row>
    <row r="23" spans="1:1" ht="29.25" customHeight="1" x14ac:dyDescent="0.2">
      <c r="A23" s="22" t="s">
        <v>150</v>
      </c>
    </row>
    <row r="24" spans="1:1" ht="28.5" customHeight="1" x14ac:dyDescent="0.2">
      <c r="A24" s="22" t="s">
        <v>151</v>
      </c>
    </row>
    <row r="25" spans="1:1" ht="26.25" customHeight="1" x14ac:dyDescent="0.2">
      <c r="A25" s="22" t="s">
        <v>152</v>
      </c>
    </row>
    <row r="26" spans="1:1" ht="33.75" customHeight="1" x14ac:dyDescent="0.2">
      <c r="A26" s="22" t="s">
        <v>153</v>
      </c>
    </row>
    <row r="27" spans="1:1" ht="26.25" customHeight="1" x14ac:dyDescent="0.2">
      <c r="A27" s="22" t="s">
        <v>154</v>
      </c>
    </row>
    <row r="28" spans="1:1" ht="28.5" customHeight="1" x14ac:dyDescent="0.2">
      <c r="A28" s="22" t="s">
        <v>155</v>
      </c>
    </row>
    <row r="29" spans="1:1" ht="45" customHeight="1" x14ac:dyDescent="0.2">
      <c r="A29" s="22" t="s">
        <v>156</v>
      </c>
    </row>
    <row r="30" spans="1:1" ht="45" customHeight="1" x14ac:dyDescent="0.2">
      <c r="A30" s="22" t="s">
        <v>157</v>
      </c>
    </row>
    <row r="31" spans="1:1" ht="14.25" x14ac:dyDescent="0.2">
      <c r="A31" s="22"/>
    </row>
    <row r="32" spans="1:1" ht="14.25" x14ac:dyDescent="0.2">
      <c r="A32" s="22"/>
    </row>
    <row r="33" spans="1:8" ht="14.25" x14ac:dyDescent="0.2">
      <c r="A33" s="22"/>
    </row>
    <row r="34" spans="1:8" ht="35.25" customHeight="1" x14ac:dyDescent="0.2">
      <c r="A34" s="22"/>
      <c r="E34" s="9"/>
    </row>
    <row r="35" spans="1:8" ht="15" x14ac:dyDescent="0.25">
      <c r="A35" s="23" t="s">
        <v>82</v>
      </c>
      <c r="B35" s="2"/>
      <c r="C35" s="4"/>
      <c r="D35" s="8"/>
      <c r="E35" s="8"/>
    </row>
    <row r="36" spans="1:8" ht="15" x14ac:dyDescent="0.25">
      <c r="A36" s="23" t="s">
        <v>76</v>
      </c>
      <c r="B36" s="2"/>
      <c r="C36" s="4"/>
      <c r="D36" s="8"/>
      <c r="E36" s="8"/>
    </row>
    <row r="37" spans="1:8" ht="15.75" x14ac:dyDescent="0.2">
      <c r="A37" s="22"/>
      <c r="H37" s="9"/>
    </row>
    <row r="38" spans="1:8" ht="14.25" x14ac:dyDescent="0.2">
      <c r="A38" s="22"/>
    </row>
    <row r="39" spans="1:8" ht="15" x14ac:dyDescent="0.25">
      <c r="A39" s="23" t="str">
        <f>CE!C24</f>
        <v>Ms. M. Rayinbekova</v>
      </c>
      <c r="B39" s="8"/>
    </row>
    <row r="40" spans="1:8" ht="15" x14ac:dyDescent="0.25">
      <c r="A40" s="23" t="str">
        <f>CE!C25</f>
        <v xml:space="preserve">Acting Chief Accountant </v>
      </c>
      <c r="B40" s="8"/>
    </row>
    <row r="41" spans="1:8" ht="14.25" x14ac:dyDescent="0.2">
      <c r="A41" s="18"/>
    </row>
    <row r="42" spans="1:8" ht="14.25" x14ac:dyDescent="0.2">
      <c r="A42" s="18"/>
    </row>
    <row r="43" spans="1:8" ht="14.25" x14ac:dyDescent="0.2">
      <c r="A43" s="18"/>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16" workbookViewId="0">
      <selection activeCell="A35" sqref="A35"/>
    </sheetView>
  </sheetViews>
  <sheetFormatPr defaultRowHeight="12.75" x14ac:dyDescent="0.2"/>
  <cols>
    <col min="1" max="1" width="10.140625" customWidth="1"/>
    <col min="2" max="2" width="44.28515625" customWidth="1"/>
    <col min="3" max="3" width="48.5703125" customWidth="1"/>
    <col min="4" max="4" width="22.42578125" customWidth="1"/>
    <col min="5" max="5" width="27.85546875" customWidth="1"/>
  </cols>
  <sheetData>
    <row r="1" spans="1:5" ht="14.25" x14ac:dyDescent="0.2">
      <c r="A1" s="18"/>
      <c r="B1" s="18"/>
      <c r="C1" s="18" t="s">
        <v>105</v>
      </c>
      <c r="D1" s="18"/>
      <c r="E1" s="18"/>
    </row>
    <row r="2" spans="1:5" ht="14.25" x14ac:dyDescent="0.2">
      <c r="A2" s="18"/>
      <c r="B2" s="18"/>
      <c r="C2" s="18" t="s">
        <v>106</v>
      </c>
      <c r="D2" s="18"/>
      <c r="E2" s="18"/>
    </row>
    <row r="3" spans="1:5" ht="14.25" x14ac:dyDescent="0.2">
      <c r="A3" s="18"/>
      <c r="B3" s="18"/>
      <c r="C3" s="18" t="s">
        <v>107</v>
      </c>
      <c r="D3" s="18"/>
      <c r="E3" s="18"/>
    </row>
    <row r="4" spans="1:5" ht="14.25" x14ac:dyDescent="0.2">
      <c r="A4" s="18"/>
      <c r="B4" s="18"/>
      <c r="C4" s="25" t="s">
        <v>114</v>
      </c>
      <c r="D4" s="18"/>
      <c r="E4" s="18"/>
    </row>
    <row r="5" spans="1:5" ht="14.25" x14ac:dyDescent="0.2">
      <c r="A5" s="18"/>
      <c r="B5" s="18"/>
      <c r="C5" s="18" t="s">
        <v>115</v>
      </c>
      <c r="D5" s="18"/>
      <c r="E5" s="18"/>
    </row>
    <row r="6" spans="1:5" ht="14.25" x14ac:dyDescent="0.2">
      <c r="A6" s="18"/>
      <c r="B6" s="18"/>
      <c r="C6" s="18"/>
      <c r="D6" s="18"/>
      <c r="E6" s="18"/>
    </row>
    <row r="7" spans="1:5" ht="14.25" x14ac:dyDescent="0.2">
      <c r="A7" s="18"/>
      <c r="B7" s="176" t="s">
        <v>108</v>
      </c>
      <c r="C7" s="176"/>
      <c r="D7" s="18"/>
      <c r="E7" s="18"/>
    </row>
    <row r="8" spans="1:5" ht="14.25" x14ac:dyDescent="0.2">
      <c r="A8" s="18"/>
      <c r="B8" s="177" t="s">
        <v>116</v>
      </c>
      <c r="C8" s="177"/>
      <c r="D8" s="18"/>
      <c r="E8" s="18"/>
    </row>
    <row r="9" spans="1:5" ht="14.25" x14ac:dyDescent="0.2">
      <c r="A9" s="18"/>
      <c r="B9" s="177" t="s">
        <v>117</v>
      </c>
      <c r="C9" s="177"/>
      <c r="D9" s="18"/>
      <c r="E9" s="18"/>
    </row>
    <row r="10" spans="1:5" ht="14.25" x14ac:dyDescent="0.2">
      <c r="A10" s="18"/>
      <c r="B10" s="18"/>
      <c r="C10" s="18"/>
      <c r="D10" s="18"/>
      <c r="E10" s="18"/>
    </row>
    <row r="11" spans="1:5" ht="14.25" x14ac:dyDescent="0.2">
      <c r="A11" s="21" t="s">
        <v>96</v>
      </c>
      <c r="B11" s="18"/>
      <c r="C11" s="18"/>
      <c r="D11" s="18"/>
      <c r="E11" s="18"/>
    </row>
    <row r="12" spans="1:5" ht="14.25" x14ac:dyDescent="0.2">
      <c r="A12" s="21" t="s">
        <v>97</v>
      </c>
      <c r="B12" s="18"/>
      <c r="C12" s="18"/>
      <c r="D12" s="18"/>
      <c r="E12" s="18"/>
    </row>
    <row r="13" spans="1:5" ht="14.25" x14ac:dyDescent="0.2">
      <c r="A13" s="21" t="s">
        <v>98</v>
      </c>
      <c r="B13" s="18"/>
      <c r="C13" s="18"/>
      <c r="D13" s="18"/>
      <c r="E13" s="18"/>
    </row>
    <row r="14" spans="1:5" ht="14.25" x14ac:dyDescent="0.2">
      <c r="A14" s="21" t="s">
        <v>158</v>
      </c>
      <c r="B14" s="18"/>
      <c r="C14" s="18"/>
      <c r="D14" s="18"/>
      <c r="E14" s="18"/>
    </row>
    <row r="15" spans="1:5" s="17" customFormat="1" ht="14.25" x14ac:dyDescent="0.2">
      <c r="A15" s="21" t="s">
        <v>160</v>
      </c>
      <c r="B15" s="18"/>
      <c r="C15" s="18"/>
      <c r="D15" s="18"/>
      <c r="E15" s="18"/>
    </row>
    <row r="16" spans="1:5" ht="14.25" x14ac:dyDescent="0.2">
      <c r="A16" s="18"/>
      <c r="B16" s="18"/>
      <c r="C16" s="18"/>
      <c r="D16" s="18"/>
      <c r="E16" s="18"/>
    </row>
    <row r="17" spans="1:5" ht="14.25" x14ac:dyDescent="0.2">
      <c r="A17" s="18"/>
      <c r="B17" s="18"/>
      <c r="C17" s="18"/>
      <c r="D17" s="18"/>
      <c r="E17" s="18"/>
    </row>
    <row r="18" spans="1:5" ht="14.25" x14ac:dyDescent="0.2">
      <c r="A18" s="174" t="s">
        <v>109</v>
      </c>
      <c r="B18" s="174"/>
      <c r="C18" s="174"/>
      <c r="D18" s="174" t="s">
        <v>110</v>
      </c>
      <c r="E18" s="174" t="s">
        <v>111</v>
      </c>
    </row>
    <row r="19" spans="1:5" x14ac:dyDescent="0.2">
      <c r="A19" s="174" t="s">
        <v>159</v>
      </c>
      <c r="B19" s="175" t="s">
        <v>122</v>
      </c>
      <c r="C19" s="175" t="s">
        <v>123</v>
      </c>
      <c r="D19" s="174"/>
      <c r="E19" s="174"/>
    </row>
    <row r="20" spans="1:5" x14ac:dyDescent="0.2">
      <c r="A20" s="174"/>
      <c r="B20" s="175" t="s">
        <v>118</v>
      </c>
      <c r="C20" s="175" t="s">
        <v>119</v>
      </c>
      <c r="D20" s="174"/>
      <c r="E20" s="174"/>
    </row>
    <row r="21" spans="1:5" ht="50.25" customHeight="1" x14ac:dyDescent="0.2">
      <c r="A21" s="174"/>
      <c r="B21" s="175" t="s">
        <v>120</v>
      </c>
      <c r="C21" s="175"/>
      <c r="D21" s="174"/>
      <c r="E21" s="174"/>
    </row>
    <row r="22" spans="1:5" ht="54" customHeight="1" x14ac:dyDescent="0.2">
      <c r="A22" s="174"/>
      <c r="B22" s="175" t="s">
        <v>121</v>
      </c>
      <c r="C22" s="175"/>
      <c r="D22" s="174"/>
      <c r="E22" s="174"/>
    </row>
    <row r="23" spans="1:5" ht="14.25" x14ac:dyDescent="0.2">
      <c r="A23" s="26">
        <v>1</v>
      </c>
      <c r="B23" s="26">
        <v>2</v>
      </c>
      <c r="C23" s="26">
        <v>3</v>
      </c>
      <c r="D23" s="26">
        <v>4</v>
      </c>
      <c r="E23" s="26">
        <v>5</v>
      </c>
    </row>
    <row r="24" spans="1:5" ht="14.25" x14ac:dyDescent="0.2">
      <c r="A24" s="26" t="s">
        <v>112</v>
      </c>
      <c r="B24" s="26" t="s">
        <v>124</v>
      </c>
      <c r="C24" s="27">
        <v>0.97965599999999997</v>
      </c>
      <c r="D24" s="26" t="s">
        <v>113</v>
      </c>
      <c r="E24" s="26" t="s">
        <v>113</v>
      </c>
    </row>
    <row r="25" spans="1:5" ht="14.25" x14ac:dyDescent="0.2">
      <c r="A25" s="18"/>
      <c r="B25" s="18"/>
      <c r="C25" s="18"/>
      <c r="D25" s="18"/>
      <c r="E25" s="18"/>
    </row>
    <row r="26" spans="1:5" ht="14.25" x14ac:dyDescent="0.2">
      <c r="A26" s="18"/>
      <c r="B26" s="18"/>
      <c r="C26" s="18"/>
      <c r="D26" s="18"/>
      <c r="E26" s="18"/>
    </row>
    <row r="27" spans="1:5" ht="14.25" x14ac:dyDescent="0.2">
      <c r="A27" s="18"/>
      <c r="B27" s="18"/>
      <c r="C27" s="18"/>
      <c r="D27" s="18"/>
      <c r="E27" s="18"/>
    </row>
    <row r="28" spans="1:5" ht="14.25" x14ac:dyDescent="0.2">
      <c r="A28" s="18"/>
      <c r="B28" s="18"/>
      <c r="C28" s="18"/>
      <c r="D28" s="18"/>
      <c r="E28" s="18"/>
    </row>
    <row r="29" spans="1:5" ht="15" x14ac:dyDescent="0.25">
      <c r="A29" s="23" t="s">
        <v>82</v>
      </c>
      <c r="B29" s="18"/>
      <c r="C29" s="18"/>
      <c r="D29" s="18"/>
      <c r="E29" s="18"/>
    </row>
    <row r="30" spans="1:5" ht="15" x14ac:dyDescent="0.25">
      <c r="A30" s="23" t="s">
        <v>76</v>
      </c>
      <c r="B30" s="18"/>
      <c r="C30" s="18"/>
      <c r="D30" s="18"/>
      <c r="E30" s="18"/>
    </row>
    <row r="31" spans="1:5" ht="14.25" x14ac:dyDescent="0.2">
      <c r="A31" s="22"/>
      <c r="B31" s="18"/>
      <c r="C31" s="18"/>
      <c r="D31" s="18"/>
      <c r="E31" s="18"/>
    </row>
    <row r="32" spans="1:5" ht="14.25" x14ac:dyDescent="0.2">
      <c r="A32" s="22"/>
      <c r="B32" s="18"/>
      <c r="C32" s="18"/>
      <c r="D32" s="18"/>
      <c r="E32" s="18"/>
    </row>
    <row r="33" spans="1:5" ht="15" x14ac:dyDescent="0.25">
      <c r="A33" s="23" t="str">
        <f>Notes!A39</f>
        <v>Ms. M. Rayinbekova</v>
      </c>
      <c r="B33" s="18"/>
      <c r="C33" s="18"/>
      <c r="D33" s="18"/>
      <c r="E33" s="18"/>
    </row>
    <row r="34" spans="1:5" ht="15" x14ac:dyDescent="0.25">
      <c r="A34" s="23" t="str">
        <f>Notes!A40</f>
        <v xml:space="preserve">Acting Chief Accountant </v>
      </c>
      <c r="B34" s="18"/>
      <c r="C34" s="18"/>
      <c r="D34" s="18"/>
      <c r="E34" s="18"/>
    </row>
  </sheetData>
  <mergeCells count="9">
    <mergeCell ref="E18:E22"/>
    <mergeCell ref="A19:A22"/>
    <mergeCell ref="B19:B22"/>
    <mergeCell ref="C19:C22"/>
    <mergeCell ref="B7:C7"/>
    <mergeCell ref="B9:C9"/>
    <mergeCell ref="B8:C8"/>
    <mergeCell ref="A18:C18"/>
    <mergeCell ref="D18:D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workbookViewId="0">
      <selection activeCell="A29" sqref="A29"/>
    </sheetView>
  </sheetViews>
  <sheetFormatPr defaultRowHeight="12.75" x14ac:dyDescent="0.2"/>
  <cols>
    <col min="1" max="1" width="53.42578125" customWidth="1"/>
    <col min="2" max="2" width="22.85546875" customWidth="1"/>
    <col min="3" max="3" width="25.28515625" customWidth="1"/>
  </cols>
  <sheetData>
    <row r="1" spans="1:3" ht="15.75" x14ac:dyDescent="0.2">
      <c r="A1" s="178" t="s">
        <v>161</v>
      </c>
      <c r="B1" s="178"/>
      <c r="C1" s="178"/>
    </row>
    <row r="2" spans="1:3" ht="15.75" x14ac:dyDescent="0.2">
      <c r="A2" s="178" t="s">
        <v>162</v>
      </c>
      <c r="B2" s="178"/>
      <c r="C2" s="178"/>
    </row>
    <row r="3" spans="1:3" ht="15.75" x14ac:dyDescent="0.2">
      <c r="A3" s="178" t="s">
        <v>186</v>
      </c>
      <c r="B3" s="179"/>
      <c r="C3" s="179"/>
    </row>
    <row r="4" spans="1:3" ht="15.75" x14ac:dyDescent="0.2">
      <c r="A4" s="178" t="s">
        <v>187</v>
      </c>
      <c r="B4" s="179"/>
      <c r="C4" s="179"/>
    </row>
    <row r="5" spans="1:3" ht="15.75" x14ac:dyDescent="0.2">
      <c r="A5" s="178" t="s">
        <v>163</v>
      </c>
      <c r="B5" s="179"/>
      <c r="C5" s="179"/>
    </row>
    <row r="6" spans="1:3" ht="16.5" thickBot="1" x14ac:dyDescent="0.25">
      <c r="A6" s="159"/>
      <c r="B6" s="159"/>
      <c r="C6" s="160"/>
    </row>
    <row r="7" spans="1:3" ht="67.5" customHeight="1" x14ac:dyDescent="0.2">
      <c r="A7" s="161" t="s">
        <v>164</v>
      </c>
      <c r="B7" s="162" t="s">
        <v>165</v>
      </c>
      <c r="C7" s="162" t="s">
        <v>166</v>
      </c>
    </row>
    <row r="8" spans="1:3" ht="34.5" customHeight="1" x14ac:dyDescent="0.2">
      <c r="A8" s="163" t="s">
        <v>167</v>
      </c>
      <c r="B8" s="164" t="s">
        <v>168</v>
      </c>
      <c r="C8" s="165">
        <v>0.129</v>
      </c>
    </row>
    <row r="9" spans="1:3" ht="46.5" customHeight="1" x14ac:dyDescent="0.2">
      <c r="A9" s="163" t="s">
        <v>169</v>
      </c>
      <c r="B9" s="164" t="s">
        <v>170</v>
      </c>
      <c r="C9" s="165">
        <v>5.7000000000000002E-2</v>
      </c>
    </row>
    <row r="10" spans="1:3" ht="38.25" customHeight="1" x14ac:dyDescent="0.2">
      <c r="A10" s="163" t="s">
        <v>171</v>
      </c>
      <c r="B10" s="164" t="s">
        <v>172</v>
      </c>
      <c r="C10" s="165">
        <v>7.0000000000000001E-3</v>
      </c>
    </row>
    <row r="11" spans="1:3" ht="45.75" customHeight="1" x14ac:dyDescent="0.2">
      <c r="A11" s="163" t="s">
        <v>173</v>
      </c>
      <c r="B11" s="164" t="s">
        <v>170</v>
      </c>
      <c r="C11" s="165">
        <v>0</v>
      </c>
    </row>
    <row r="12" spans="1:3" ht="14.25" x14ac:dyDescent="0.2">
      <c r="A12" s="166" t="s">
        <v>174</v>
      </c>
      <c r="B12" s="164" t="s">
        <v>175</v>
      </c>
      <c r="C12" s="165">
        <v>0.16700000000000001</v>
      </c>
    </row>
    <row r="13" spans="1:3" ht="14.25" x14ac:dyDescent="0.2">
      <c r="A13" s="166" t="s">
        <v>176</v>
      </c>
      <c r="B13" s="164" t="s">
        <v>177</v>
      </c>
      <c r="C13" s="165">
        <v>0.14699999999999999</v>
      </c>
    </row>
    <row r="14" spans="1:3" ht="14.25" x14ac:dyDescent="0.2">
      <c r="A14" s="166" t="s">
        <v>178</v>
      </c>
      <c r="B14" s="164" t="s">
        <v>179</v>
      </c>
      <c r="C14" s="165">
        <v>0.10199999999999999</v>
      </c>
    </row>
    <row r="15" spans="1:3" ht="14.25" x14ac:dyDescent="0.2">
      <c r="A15" s="166" t="s">
        <v>180</v>
      </c>
      <c r="B15" s="164" t="s">
        <v>181</v>
      </c>
      <c r="C15" s="165">
        <v>0.59499999999999997</v>
      </c>
    </row>
    <row r="16" spans="1:3" ht="42.75" customHeight="1" x14ac:dyDescent="0.2">
      <c r="A16" s="167" t="s">
        <v>182</v>
      </c>
      <c r="B16" s="168" t="s">
        <v>168</v>
      </c>
      <c r="C16" s="169">
        <v>2.8E-3</v>
      </c>
    </row>
    <row r="17" spans="1:3" ht="41.25" customHeight="1" x14ac:dyDescent="0.2">
      <c r="A17" s="167" t="s">
        <v>183</v>
      </c>
      <c r="B17" s="168" t="s">
        <v>168</v>
      </c>
      <c r="C17" s="169">
        <v>1.3899999999999999E-2</v>
      </c>
    </row>
    <row r="18" spans="1:3" ht="25.5" customHeight="1" x14ac:dyDescent="0.2">
      <c r="A18" s="167" t="s">
        <v>184</v>
      </c>
      <c r="B18" s="168" t="s">
        <v>185</v>
      </c>
      <c r="C18" s="169">
        <v>0.16700000000000001</v>
      </c>
    </row>
    <row r="19" spans="1:3" x14ac:dyDescent="0.2">
      <c r="A19" s="17"/>
      <c r="B19" s="17"/>
      <c r="C19" s="17"/>
    </row>
    <row r="20" spans="1:3" x14ac:dyDescent="0.2">
      <c r="A20" s="17"/>
      <c r="B20" s="17"/>
      <c r="C20" s="17"/>
    </row>
    <row r="21" spans="1:3" ht="15" x14ac:dyDescent="0.25">
      <c r="A21" s="23" t="s">
        <v>82</v>
      </c>
      <c r="B21" s="18"/>
      <c r="C21" s="17"/>
    </row>
    <row r="22" spans="1:3" ht="15" x14ac:dyDescent="0.25">
      <c r="A22" s="23" t="s">
        <v>76</v>
      </c>
      <c r="B22" s="18"/>
      <c r="C22" s="17"/>
    </row>
    <row r="23" spans="1:3" x14ac:dyDescent="0.2">
      <c r="A23" s="4"/>
      <c r="B23" s="17"/>
      <c r="C23" s="17"/>
    </row>
    <row r="24" spans="1:3" ht="15" x14ac:dyDescent="0.25">
      <c r="A24" s="23" t="s">
        <v>132</v>
      </c>
      <c r="B24" s="17"/>
      <c r="C24" s="17"/>
    </row>
    <row r="25" spans="1:3" ht="15" x14ac:dyDescent="0.2">
      <c r="A25" s="180" t="s">
        <v>188</v>
      </c>
      <c r="B25" s="17"/>
      <c r="C25" s="17"/>
    </row>
    <row r="26" spans="1:3" ht="15.75" x14ac:dyDescent="0.2">
      <c r="A26" s="9"/>
      <c r="B26" s="17"/>
      <c r="C26" s="17"/>
    </row>
    <row r="27" spans="1:3" x14ac:dyDescent="0.2">
      <c r="A27" s="4"/>
      <c r="B27" s="17"/>
      <c r="C27" s="17"/>
    </row>
    <row r="28" spans="1:3" x14ac:dyDescent="0.2">
      <c r="A28" s="4"/>
      <c r="B28" s="17"/>
      <c r="C28" s="17"/>
    </row>
  </sheetData>
  <mergeCells count="5">
    <mergeCell ref="A1:C1"/>
    <mergeCell ref="A2:C2"/>
    <mergeCell ref="A3:C3"/>
    <mergeCell ref="A4:C4"/>
    <mergeCell ref="A5:C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Annex 2</vt:lpstr>
      <vt:lpstr>Economic normatives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Мукашова Айжамал Эсенкадыровна</cp:lastModifiedBy>
  <cp:lastPrinted>2015-11-04T11:45:51Z</cp:lastPrinted>
  <dcterms:created xsi:type="dcterms:W3CDTF">1996-10-08T23:32:33Z</dcterms:created>
  <dcterms:modified xsi:type="dcterms:W3CDTF">2018-10-18T07:37:32Z</dcterms:modified>
</cp:coreProperties>
</file>