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нбкр\Фин отчет на сайт\Ежемесячный\Фин отчет ноябрь 2020\"/>
    </mc:Choice>
  </mc:AlternateContent>
  <bookViews>
    <workbookView xWindow="0" yWindow="0" windowWidth="24000" windowHeight="9135" tabRatio="449" activeTab="1"/>
  </bookViews>
  <sheets>
    <sheet name="BS" sheetId="3" r:id="rId1"/>
    <sheet name="PL" sheetId="6" r:id="rId2"/>
  </sheets>
  <definedNames>
    <definedName name="_xlnm.Print_Area" localSheetId="0">BS!$A$3:$D$50</definedName>
    <definedName name="_xlnm.Print_Area" localSheetId="1">PL!$A$3:$C$32</definedName>
  </definedNames>
  <calcPr calcId="152511" concurrentCalc="0"/>
</workbook>
</file>

<file path=xl/calcChain.xml><?xml version="1.0" encoding="utf-8"?>
<calcChain xmlns="http://schemas.openxmlformats.org/spreadsheetml/2006/main">
  <c r="B20" i="6" l="1"/>
  <c r="B24" i="3"/>
  <c r="B15" i="3"/>
  <c r="B9" i="3"/>
  <c r="C22" i="6"/>
  <c r="C26" i="6"/>
  <c r="C29" i="6"/>
  <c r="C31" i="6"/>
  <c r="C32" i="6"/>
  <c r="B10" i="6"/>
  <c r="B12" i="6"/>
  <c r="B18" i="6"/>
  <c r="B22" i="6"/>
  <c r="B26" i="6"/>
  <c r="B29" i="6"/>
  <c r="B31" i="6"/>
  <c r="B32" i="6"/>
  <c r="B45" i="3"/>
  <c r="C45" i="3"/>
  <c r="D45" i="3"/>
  <c r="C12" i="3"/>
  <c r="C13" i="3"/>
  <c r="D22" i="3"/>
  <c r="B22" i="3"/>
  <c r="C22" i="3"/>
  <c r="C10" i="6"/>
  <c r="C12" i="6"/>
  <c r="C18" i="6"/>
  <c r="D12" i="3"/>
  <c r="B39" i="3"/>
  <c r="B47" i="3"/>
  <c r="C39" i="3"/>
  <c r="D39" i="3"/>
  <c r="D13" i="3"/>
  <c r="B12" i="3"/>
  <c r="B13" i="3"/>
  <c r="B18" i="3"/>
  <c r="B23" i="3"/>
  <c r="D18" i="3"/>
  <c r="C18" i="3"/>
  <c r="C47" i="3"/>
  <c r="C23" i="3"/>
  <c r="C28" i="3"/>
  <c r="D47" i="3"/>
  <c r="D23" i="3"/>
  <c r="D28" i="3"/>
  <c r="B28" i="3"/>
</calcChain>
</file>

<file path=xl/sharedStrings.xml><?xml version="1.0" encoding="utf-8"?>
<sst xmlns="http://schemas.openxmlformats.org/spreadsheetml/2006/main" count="85" uniqueCount="70">
  <si>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</si>
  <si>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</si>
  <si>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</si>
  <si>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</si>
  <si>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</si>
  <si>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</si>
  <si>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</si>
  <si>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</si>
  <si>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</si>
  <si>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</si>
  <si>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</si>
  <si>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</si>
  <si>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</si>
  <si>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</si>
  <si>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</si>
  <si>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</si>
  <si>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</si>
  <si>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</si>
  <si>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</si>
  <si>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</si>
  <si>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</si>
  <si>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</si>
  <si>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</si>
  <si>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</si>
  <si>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</si>
  <si>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</si>
  <si>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</si>
  <si>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</si>
  <si>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</si>
  <si>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</si>
  <si>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</si>
  <si>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</si>
  <si>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</si>
  <si>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</si>
  <si>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</si>
  <si>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</si>
  <si>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</si>
  <si>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</si>
  <si>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</si>
  <si>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</si>
  <si>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</si>
  <si>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</si>
  <si>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</si>
  <si>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</si>
  <si>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</si>
  <si>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</si>
  <si>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</si>
  <si>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</si>
  <si>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</si>
  <si>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</si>
  <si>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</si>
  <si>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</si>
  <si>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</si>
  <si>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</si>
  <si>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</si>
  <si>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</si>
  <si>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</si>
  <si>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</si>
  <si>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</si>
  <si>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</si>
  <si>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</si>
  <si>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>Less allowance for impairment</t>
  </si>
  <si>
    <t>Total nostro accounts at commercial banks</t>
  </si>
  <si>
    <t>Reverse Repo Transactions</t>
  </si>
  <si>
    <t>December 2019</t>
  </si>
  <si>
    <t>Loan discount</t>
  </si>
  <si>
    <t>As at 30 November 2020</t>
  </si>
  <si>
    <t>November 2020</t>
  </si>
  <si>
    <t>November 2019</t>
  </si>
  <si>
    <t>For the period ended 30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</si>
</sst>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_-* #,##0.00\ _с_о_м_-;\-* #,##0.00\ _с_о_м_-;_-* &quot;-&quot;??\ _с_о_м_-;_-@_-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97">
    <xf numFmtId="0" fontId="0" fillId="0" borderId="0" xfId="0"/>
    <xf numFmtId="0" fontId="7" fillId="0" borderId="0" xfId="0" applyFont="1" applyFill="1" applyAlignment="1"/>
    <xf numFmtId="0" fontId="8" fillId="0" borderId="0" xfId="0" applyFont="1" applyFill="1"/>
    <xf numFmtId="0" fontId="9" fillId="0" borderId="0" xfId="7" applyFont="1" applyFill="1" applyBorder="1" applyAlignment="1">
      <alignment horizontal="left"/>
    </xf>
    <xf numFmtId="49" fontId="9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4" fontId="9" fillId="0" borderId="0" xfId="7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0" xfId="7" applyFont="1" applyBorder="1" applyAlignment="1">
      <alignment horizontal="left"/>
    </xf>
    <xf numFmtId="14" fontId="9" fillId="0" borderId="0" xfId="7" applyNumberFormat="1" applyFont="1" applyFill="1" applyBorder="1" applyAlignment="1">
      <alignment horizontal="center"/>
    </xf>
    <xf numFmtId="0" fontId="10" fillId="0" borderId="0" xfId="7" applyFont="1" applyFill="1" applyBorder="1" applyAlignment="1">
      <alignment horizontal="left"/>
    </xf>
    <xf numFmtId="3" fontId="11" fillId="2" borderId="0" xfId="1" applyNumberFormat="1" applyFont="1" applyFill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67" fontId="11" fillId="2" borderId="0" xfId="8" applyNumberFormat="1" applyFont="1" applyFill="1" applyAlignment="1">
      <alignment horizontal="right"/>
    </xf>
    <xf numFmtId="0" fontId="7" fillId="0" borderId="0" xfId="0" applyFont="1" applyFill="1"/>
    <xf numFmtId="0" fontId="9" fillId="0" borderId="0" xfId="7" applyFont="1" applyFill="1" applyBorder="1" applyAlignment="1">
      <alignment horizontal="left" vertical="center"/>
    </xf>
    <xf numFmtId="0" fontId="10" fillId="0" borderId="0" xfId="7" quotePrefix="1" applyFont="1" applyFill="1" applyBorder="1" applyAlignment="1">
      <alignment horizontal="left"/>
    </xf>
    <xf numFmtId="0" fontId="10" fillId="0" borderId="0" xfId="7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9" fillId="0" borderId="0" xfId="6" applyFont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8" fillId="0" borderId="0" xfId="0" applyFont="1" applyFill="1" applyAlignment="1"/>
    <xf numFmtId="167" fontId="8" fillId="0" borderId="0" xfId="0" applyNumberFormat="1" applyFont="1" applyFill="1"/>
    <xf numFmtId="3" fontId="11" fillId="2" borderId="1" xfId="1" applyNumberFormat="1" applyFont="1" applyFill="1" applyBorder="1" applyAlignment="1">
      <alignment horizontal="right"/>
    </xf>
    <xf numFmtId="0" fontId="8" fillId="0" borderId="0" xfId="9" applyFont="1" applyFill="1"/>
    <xf numFmtId="0" fontId="7" fillId="0" borderId="0" xfId="9" applyFont="1" applyFill="1" applyBorder="1" applyAlignment="1">
      <alignment horizontal="center"/>
    </xf>
    <xf numFmtId="0" fontId="10" fillId="0" borderId="0" xfId="0" applyFont="1" applyBorder="1" applyAlignment="1"/>
    <xf numFmtId="0" fontId="9" fillId="0" borderId="0" xfId="6" applyFont="1" applyFill="1" applyBorder="1" applyAlignment="1"/>
    <xf numFmtId="0" fontId="10" fillId="0" borderId="0" xfId="8" applyFont="1" applyFill="1" applyBorder="1" applyAlignment="1"/>
    <xf numFmtId="167" fontId="8" fillId="0" borderId="0" xfId="9" applyNumberFormat="1" applyFont="1" applyFill="1"/>
    <xf numFmtId="0" fontId="10" fillId="2" borderId="0" xfId="8" applyFont="1" applyFill="1" applyBorder="1" applyAlignment="1"/>
    <xf numFmtId="0" fontId="9" fillId="2" borderId="0" xfId="6" applyFont="1" applyFill="1" applyAlignment="1"/>
    <xf numFmtId="0" fontId="9" fillId="0" borderId="0" xfId="6" applyFont="1" applyAlignment="1"/>
    <xf numFmtId="0" fontId="10" fillId="0" borderId="0" xfId="7" applyFont="1" applyBorder="1" applyAlignment="1"/>
    <xf numFmtId="0" fontId="7" fillId="0" borderId="0" xfId="0" applyFont="1" applyAlignment="1"/>
    <xf numFmtId="0" fontId="9" fillId="0" borderId="0" xfId="0" applyFont="1" applyBorder="1" applyAlignment="1"/>
    <xf numFmtId="0" fontId="8" fillId="0" borderId="0" xfId="9" applyFont="1" applyFill="1" applyAlignment="1"/>
    <xf numFmtId="0" fontId="9" fillId="0" borderId="0" xfId="7" applyFont="1" applyFill="1" applyBorder="1" applyAlignment="1">
      <alignment horizontal="left" wrapText="1"/>
    </xf>
    <xf numFmtId="167" fontId="10" fillId="2" borderId="0" xfId="8" applyNumberFormat="1" applyFont="1" applyFill="1" applyAlignment="1">
      <alignment horizontal="right"/>
    </xf>
    <xf numFmtId="3" fontId="11" fillId="2" borderId="0" xfId="8" applyNumberFormat="1" applyFont="1" applyFill="1" applyAlignment="1">
      <alignment horizontal="right"/>
    </xf>
    <xf numFmtId="3" fontId="11" fillId="2" borderId="0" xfId="8" applyNumberFormat="1" applyFont="1" applyFill="1" applyAlignment="1">
      <alignment horizontal="right" wrapText="1"/>
    </xf>
    <xf numFmtId="167" fontId="11" fillId="2" borderId="0" xfId="8" applyNumberFormat="1" applyFont="1" applyFill="1" applyAlignment="1">
      <alignment horizontal="right" vertical="center"/>
    </xf>
    <xf numFmtId="0" fontId="8" fillId="0" borderId="0" xfId="9" applyFont="1" applyFill="1" applyBorder="1"/>
    <xf numFmtId="0" fontId="9" fillId="0" borderId="0" xfId="9" applyFont="1" applyFill="1" applyBorder="1" applyAlignment="1"/>
    <xf numFmtId="0" fontId="8" fillId="0" borderId="0" xfId="9" applyFont="1" applyFill="1" applyBorder="1" applyAlignment="1"/>
    <xf numFmtId="0" fontId="7" fillId="0" borderId="0" xfId="9" applyFont="1" applyFill="1" applyBorder="1" applyAlignment="1"/>
    <xf numFmtId="0" fontId="10" fillId="0" borderId="0" xfId="9" applyFont="1" applyFill="1" applyBorder="1" applyAlignment="1"/>
    <xf numFmtId="167" fontId="10" fillId="2" borderId="0" xfId="11" applyNumberFormat="1" applyFont="1" applyFill="1" applyBorder="1" applyAlignment="1"/>
    <xf numFmtId="3" fontId="10" fillId="2" borderId="0" xfId="1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 wrapText="1"/>
    </xf>
    <xf numFmtId="167" fontId="10" fillId="2" borderId="0" xfId="8" applyNumberFormat="1" applyFont="1" applyFill="1" applyAlignment="1">
      <alignment horizontal="right" vertical="center"/>
    </xf>
    <xf numFmtId="3" fontId="10" fillId="2" borderId="1" xfId="1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/>
    <xf numFmtId="3" fontId="11" fillId="2" borderId="0" xfId="1" applyNumberFormat="1" applyFont="1" applyFill="1" applyBorder="1" applyAlignment="1">
      <alignment horizontal="right"/>
    </xf>
    <xf numFmtId="3" fontId="10" fillId="2" borderId="0" xfId="1" applyNumberFormat="1" applyFont="1" applyFill="1" applyBorder="1" applyAlignment="1">
      <alignment horizontal="right"/>
    </xf>
    <xf numFmtId="167" fontId="11" fillId="2" borderId="0" xfId="8" applyNumberFormat="1" applyFont="1" applyFill="1" applyBorder="1" applyAlignment="1">
      <alignment horizontal="right"/>
    </xf>
    <xf numFmtId="3" fontId="11" fillId="2" borderId="0" xfId="8" applyNumberFormat="1" applyFont="1" applyFill="1" applyBorder="1" applyAlignment="1">
      <alignment horizontal="right"/>
    </xf>
    <xf numFmtId="167" fontId="12" fillId="0" borderId="0" xfId="2" applyNumberFormat="1" applyFont="1" applyFill="1" applyBorder="1" applyAlignment="1"/>
    <xf numFmtId="165" fontId="11" fillId="0" borderId="0" xfId="2" applyNumberFormat="1" applyFont="1" applyFill="1" applyBorder="1" applyAlignment="1">
      <alignment horizontal="left"/>
    </xf>
    <xf numFmtId="3" fontId="11" fillId="2" borderId="0" xfId="8" applyNumberFormat="1" applyFont="1" applyFill="1" applyBorder="1" applyAlignment="1">
      <alignment horizontal="right" wrapText="1"/>
    </xf>
    <xf numFmtId="167" fontId="10" fillId="2" borderId="0" xfId="8" applyNumberFormat="1" applyFont="1" applyFill="1" applyBorder="1" applyAlignment="1">
      <alignment horizontal="right" vertical="center"/>
    </xf>
    <xf numFmtId="167" fontId="11" fillId="2" borderId="0" xfId="8" applyNumberFormat="1" applyFont="1" applyFill="1" applyBorder="1" applyAlignment="1">
      <alignment horizontal="right" vertical="center"/>
    </xf>
    <xf numFmtId="0" fontId="10" fillId="0" borderId="0" xfId="7" applyFont="1" applyFill="1" applyBorder="1" applyAlignment="1">
      <alignment horizontal="left" wrapText="1"/>
    </xf>
    <xf numFmtId="165" fontId="10" fillId="0" borderId="0" xfId="2" applyNumberFormat="1" applyFont="1" applyFill="1" applyBorder="1" applyAlignment="1">
      <alignment horizontal="left"/>
    </xf>
    <xf numFmtId="167" fontId="9" fillId="0" borderId="0" xfId="2" applyNumberFormat="1" applyFont="1" applyFill="1" applyBorder="1" applyAlignment="1"/>
    <xf numFmtId="167" fontId="12" fillId="2" borderId="1" xfId="8" applyNumberFormat="1" applyFont="1" applyFill="1" applyBorder="1" applyAlignment="1">
      <alignment horizontal="right"/>
    </xf>
    <xf numFmtId="167" fontId="12" fillId="0" borderId="1" xfId="8" applyNumberFormat="1" applyFont="1" applyFill="1" applyBorder="1" applyAlignment="1">
      <alignment horizontal="right"/>
    </xf>
    <xf numFmtId="3" fontId="12" fillId="0" borderId="1" xfId="8" applyNumberFormat="1" applyFont="1" applyFill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3" fontId="12" fillId="0" borderId="3" xfId="8" applyNumberFormat="1" applyFont="1" applyFill="1" applyBorder="1" applyAlignment="1">
      <alignment horizontal="right"/>
    </xf>
    <xf numFmtId="3" fontId="12" fillId="0" borderId="3" xfId="2" applyNumberFormat="1" applyFont="1" applyFill="1" applyBorder="1" applyAlignment="1"/>
    <xf numFmtId="3" fontId="9" fillId="0" borderId="1" xfId="2" applyNumberFormat="1" applyFont="1" applyFill="1" applyBorder="1" applyAlignment="1"/>
    <xf numFmtId="0" fontId="10" fillId="0" borderId="0" xfId="7" applyFont="1" applyFill="1" applyBorder="1" applyAlignment="1">
      <alignment horizontal="center" vertical="center"/>
    </xf>
    <xf numFmtId="0" fontId="11" fillId="2" borderId="0" xfId="7" applyFont="1" applyFill="1" applyBorder="1" applyAlignment="1">
      <alignment horizontal="center" vertical="center"/>
    </xf>
    <xf numFmtId="167" fontId="10" fillId="2" borderId="0" xfId="8" applyNumberFormat="1" applyFont="1" applyFill="1" applyBorder="1" applyAlignment="1">
      <alignment horizontal="center" vertical="center"/>
    </xf>
    <xf numFmtId="167" fontId="11" fillId="0" borderId="0" xfId="8" applyNumberFormat="1" applyFont="1" applyFill="1" applyBorder="1" applyAlignment="1">
      <alignment horizontal="center" vertical="center"/>
    </xf>
    <xf numFmtId="167" fontId="11" fillId="0" borderId="0" xfId="8" applyNumberFormat="1" applyFont="1" applyFill="1" applyBorder="1" applyAlignment="1">
      <alignment horizontal="center" vertical="center" wrapText="1"/>
    </xf>
    <xf numFmtId="167" fontId="9" fillId="0" borderId="0" xfId="11" applyNumberFormat="1" applyFont="1" applyFill="1" applyBorder="1" applyAlignment="1">
      <alignment horizontal="center" vertical="center"/>
    </xf>
    <xf numFmtId="167" fontId="10" fillId="0" borderId="0" xfId="8" applyNumberFormat="1" applyFont="1" applyFill="1" applyBorder="1" applyAlignment="1">
      <alignment horizontal="center" vertical="center"/>
    </xf>
    <xf numFmtId="167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 wrapText="1"/>
    </xf>
    <xf numFmtId="14" fontId="9" fillId="0" borderId="0" xfId="7" applyNumberFormat="1" applyFont="1" applyFill="1" applyBorder="1" applyAlignment="1">
      <alignment horizontal="center" vertical="center" wrapText="1"/>
    </xf>
    <xf numFmtId="14" fontId="9" fillId="0" borderId="0" xfId="7" applyNumberFormat="1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169" fontId="10" fillId="0" borderId="0" xfId="11" applyNumberFormat="1" applyFont="1" applyFill="1" applyBorder="1" applyAlignment="1">
      <alignment horizontal="center" vertical="center"/>
    </xf>
    <xf numFmtId="0" fontId="10" fillId="0" borderId="0" xfId="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7" fontId="12" fillId="0" borderId="3" xfId="8" applyNumberFormat="1" applyFont="1" applyFill="1" applyBorder="1" applyAlignment="1">
      <alignment horizontal="center" vertical="center"/>
    </xf>
    <xf numFmtId="167" fontId="9" fillId="0" borderId="3" xfId="11" applyNumberFormat="1" applyFont="1" applyFill="1" applyBorder="1" applyAlignment="1">
      <alignment horizontal="center" vertical="center"/>
    </xf>
    <xf numFmtId="167" fontId="12" fillId="0" borderId="3" xfId="11" applyNumberFormat="1" applyFont="1" applyFill="1" applyBorder="1" applyAlignment="1">
      <alignment horizontal="center" vertical="center"/>
    </xf>
    <xf numFmtId="167" fontId="12" fillId="2" borderId="3" xfId="8" applyNumberFormat="1" applyFont="1" applyFill="1" applyBorder="1" applyAlignment="1">
      <alignment horizontal="center" vertical="center"/>
    </xf>
    <xf numFmtId="167" fontId="7" fillId="0" borderId="3" xfId="9" applyNumberFormat="1" applyFont="1" applyFill="1" applyBorder="1" applyAlignment="1">
      <alignment horizontal="center" vertical="center"/>
    </xf>
  </cellXfs>
  <cellStyles count="21">
    <cellStyle name="Comma 2" xfId="19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3" xfId="15"/>
    <cellStyle name="Обычный 4" xfId="13"/>
    <cellStyle name="Финансовый 2" xfId="10"/>
    <cellStyle name="Финансовый 3" xfId="11"/>
    <cellStyle name="Финансовый 3 2" xfId="16"/>
    <cellStyle name="Финансовый 4" xfId="17"/>
    <cellStyle name="Финансовый 5" xfId="18"/>
    <cellStyle name="Финансовый 6" xfId="20"/>
    <cellStyle name="Финансовый 7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40" zoomScale="130" zoomScaleNormal="130" workbookViewId="0">
      <selection activeCell="B62" sqref="B62"/>
    </sheetView>
  </sheetViews>
  <sheetFormatPr defaultRowHeight="11.25" x14ac:dyDescent="0.2"/>
  <cols>
    <col min="1" max="1" width="36.28515625" style="24" customWidth="1"/>
    <col min="2" max="2" width="15.7109375" style="2" customWidth="1"/>
    <col min="3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53</v>
      </c>
    </row>
    <row r="2" spans="1:5" x14ac:dyDescent="0.2">
      <c r="A2" s="1"/>
    </row>
    <row r="3" spans="1:5" x14ac:dyDescent="0.2">
      <c r="A3" s="1" t="s">
        <v>54</v>
      </c>
    </row>
    <row r="4" spans="1:5" ht="12.75" customHeight="1" x14ac:dyDescent="0.2">
      <c r="A4" s="3" t="s">
        <v>66</v>
      </c>
      <c r="B4" s="4"/>
      <c r="C4" s="4"/>
      <c r="D4" s="4"/>
    </row>
    <row r="5" spans="1:5" s="7" customFormat="1" x14ac:dyDescent="0.2">
      <c r="A5" s="5"/>
      <c r="B5" s="6" t="s">
        <v>67</v>
      </c>
      <c r="C5" s="6" t="s">
        <v>68</v>
      </c>
      <c r="D5" s="6" t="s">
        <v>64</v>
      </c>
      <c r="E5" s="2"/>
    </row>
    <row r="6" spans="1:5" x14ac:dyDescent="0.2">
      <c r="A6" s="8"/>
      <c r="B6" s="9" t="s">
        <v>12</v>
      </c>
      <c r="C6" s="9" t="s">
        <v>12</v>
      </c>
      <c r="D6" s="9" t="s">
        <v>12</v>
      </c>
    </row>
    <row r="7" spans="1:5" x14ac:dyDescent="0.2">
      <c r="A7" s="3" t="s">
        <v>11</v>
      </c>
      <c r="B7" s="9"/>
      <c r="C7" s="9"/>
      <c r="D7" s="9"/>
    </row>
    <row r="8" spans="1:5" x14ac:dyDescent="0.2">
      <c r="A8" s="10" t="s">
        <v>34</v>
      </c>
      <c r="B8" s="51">
        <v>2936888.6838099998</v>
      </c>
      <c r="C8" s="11">
        <v>2307794</v>
      </c>
      <c r="D8" s="57">
        <v>2393222</v>
      </c>
    </row>
    <row r="9" spans="1:5" x14ac:dyDescent="0.2">
      <c r="A9" s="12" t="s">
        <v>0</v>
      </c>
      <c r="B9" s="51">
        <f>768799+9</f>
        <v>768808</v>
      </c>
      <c r="C9" s="11">
        <v>626574</v>
      </c>
      <c r="D9" s="57">
        <v>630835</v>
      </c>
    </row>
    <row r="10" spans="1:5" x14ac:dyDescent="0.2">
      <c r="A10" s="12" t="s">
        <v>33</v>
      </c>
      <c r="B10" s="51">
        <v>442119</v>
      </c>
      <c r="C10" s="11">
        <v>414823</v>
      </c>
      <c r="D10" s="57">
        <v>148079</v>
      </c>
    </row>
    <row r="11" spans="1:5" x14ac:dyDescent="0.2">
      <c r="A11" s="13" t="s">
        <v>61</v>
      </c>
      <c r="B11" s="41">
        <v>-5368</v>
      </c>
      <c r="C11" s="14">
        <v>-4829</v>
      </c>
      <c r="D11" s="59">
        <v>-4912</v>
      </c>
    </row>
    <row r="12" spans="1:5" x14ac:dyDescent="0.2">
      <c r="A12" s="13" t="s">
        <v>62</v>
      </c>
      <c r="B12" s="71">
        <f>SUM(B10:B11)</f>
        <v>436751</v>
      </c>
      <c r="C12" s="71">
        <f>SUM(C10:C11)</f>
        <v>409994</v>
      </c>
      <c r="D12" s="71">
        <f>SUM(D10+D11)</f>
        <v>143167</v>
      </c>
    </row>
    <row r="13" spans="1:5" x14ac:dyDescent="0.2">
      <c r="A13" s="3" t="s">
        <v>28</v>
      </c>
      <c r="B13" s="69">
        <f>B8+B9+B12</f>
        <v>4142447.6838099998</v>
      </c>
      <c r="C13" s="70">
        <f>C8+C9+C12</f>
        <v>3344362</v>
      </c>
      <c r="D13" s="69">
        <f>D8+D9+D12</f>
        <v>3167224</v>
      </c>
    </row>
    <row r="14" spans="1:5" s="15" customFormat="1" x14ac:dyDescent="0.2">
      <c r="A14" s="10" t="s">
        <v>1</v>
      </c>
      <c r="B14" s="52">
        <v>995131</v>
      </c>
      <c r="C14" s="42">
        <v>1213759</v>
      </c>
      <c r="D14" s="60">
        <v>1326269</v>
      </c>
      <c r="E14" s="2"/>
    </row>
    <row r="15" spans="1:5" s="15" customFormat="1" x14ac:dyDescent="0.2">
      <c r="A15" s="10" t="s">
        <v>31</v>
      </c>
      <c r="B15" s="51">
        <f>81422-9</f>
        <v>81413</v>
      </c>
      <c r="C15" s="11">
        <v>44859</v>
      </c>
      <c r="D15" s="57">
        <v>55372</v>
      </c>
      <c r="E15" s="2"/>
    </row>
    <row r="16" spans="1:5" x14ac:dyDescent="0.2">
      <c r="A16" s="10" t="s">
        <v>32</v>
      </c>
      <c r="B16" s="51">
        <v>323705</v>
      </c>
      <c r="C16" s="11">
        <v>386579</v>
      </c>
      <c r="D16" s="57">
        <v>364723</v>
      </c>
    </row>
    <row r="17" spans="1:4" x14ac:dyDescent="0.2">
      <c r="A17" s="10" t="s">
        <v>30</v>
      </c>
      <c r="B17" s="41">
        <v>-11218</v>
      </c>
      <c r="C17" s="14">
        <v>-494</v>
      </c>
      <c r="D17" s="59">
        <v>0</v>
      </c>
    </row>
    <row r="18" spans="1:4" x14ac:dyDescent="0.2">
      <c r="A18" s="3" t="s">
        <v>35</v>
      </c>
      <c r="B18" s="71">
        <f>B16+B17</f>
        <v>312487</v>
      </c>
      <c r="C18" s="71">
        <f>C16+C17</f>
        <v>386085</v>
      </c>
      <c r="D18" s="71">
        <f>D16+D17</f>
        <v>364723</v>
      </c>
    </row>
    <row r="19" spans="1:4" x14ac:dyDescent="0.2">
      <c r="A19" s="10" t="s">
        <v>29</v>
      </c>
      <c r="B19" s="51">
        <v>8328826</v>
      </c>
      <c r="C19" s="11">
        <v>7204985</v>
      </c>
      <c r="D19" s="57">
        <v>7077416</v>
      </c>
    </row>
    <row r="20" spans="1:4" x14ac:dyDescent="0.2">
      <c r="A20" s="10" t="s">
        <v>30</v>
      </c>
      <c r="B20" s="41">
        <v>-495731</v>
      </c>
      <c r="C20" s="14">
        <v>-359804</v>
      </c>
      <c r="D20" s="59">
        <v>-345682</v>
      </c>
    </row>
    <row r="21" spans="1:4" x14ac:dyDescent="0.2">
      <c r="A21" s="10" t="s">
        <v>65</v>
      </c>
      <c r="B21" s="41">
        <v>-2293</v>
      </c>
      <c r="C21" s="14">
        <v>0</v>
      </c>
      <c r="D21" s="59">
        <v>-3413</v>
      </c>
    </row>
    <row r="22" spans="1:4" x14ac:dyDescent="0.2">
      <c r="A22" s="3" t="s">
        <v>55</v>
      </c>
      <c r="B22" s="72">
        <f>SUM(B19:B21)</f>
        <v>7830802</v>
      </c>
      <c r="C22" s="72">
        <f>C19+C20</f>
        <v>6845181</v>
      </c>
      <c r="D22" s="72">
        <f>SUM(D19:D21)</f>
        <v>6728321</v>
      </c>
    </row>
    <row r="23" spans="1:4" x14ac:dyDescent="0.2">
      <c r="A23" s="16" t="s">
        <v>56</v>
      </c>
      <c r="B23" s="73">
        <f>B18+B22</f>
        <v>8143289</v>
      </c>
      <c r="C23" s="73">
        <f>C18+C22</f>
        <v>7231266</v>
      </c>
      <c r="D23" s="73">
        <f>D18+D22</f>
        <v>7093044</v>
      </c>
    </row>
    <row r="24" spans="1:4" x14ac:dyDescent="0.2">
      <c r="A24" s="10" t="s">
        <v>27</v>
      </c>
      <c r="B24" s="41">
        <f>695</f>
        <v>695</v>
      </c>
      <c r="C24" s="14">
        <v>0</v>
      </c>
      <c r="D24" s="59">
        <v>17274</v>
      </c>
    </row>
    <row r="25" spans="1:4" x14ac:dyDescent="0.2">
      <c r="A25" s="17" t="s">
        <v>2</v>
      </c>
      <c r="B25" s="41">
        <v>44446</v>
      </c>
      <c r="C25" s="14"/>
      <c r="D25" s="59">
        <v>0</v>
      </c>
    </row>
    <row r="26" spans="1:4" x14ac:dyDescent="0.2">
      <c r="A26" s="10" t="s">
        <v>26</v>
      </c>
      <c r="B26" s="51">
        <v>543781</v>
      </c>
      <c r="C26" s="11">
        <v>568329</v>
      </c>
      <c r="D26" s="57">
        <v>664069</v>
      </c>
    </row>
    <row r="27" spans="1:4" ht="13.5" customHeight="1" x14ac:dyDescent="0.2">
      <c r="A27" s="18" t="s">
        <v>25</v>
      </c>
      <c r="B27" s="51">
        <v>607345.61064652295</v>
      </c>
      <c r="C27" s="11">
        <v>391866</v>
      </c>
      <c r="D27" s="57">
        <v>391346</v>
      </c>
    </row>
    <row r="28" spans="1:4" x14ac:dyDescent="0.2">
      <c r="A28" s="19" t="s">
        <v>20</v>
      </c>
      <c r="B28" s="74">
        <f>B13+B14+B15+B23+B24+B25+B26+B27</f>
        <v>14558548.294456523</v>
      </c>
      <c r="C28" s="74">
        <f>C13+C14+C15+C23+C24+C25+C26+C27</f>
        <v>12794441</v>
      </c>
      <c r="D28" s="74">
        <f>D13+D14+D15+D23+D24+D25+D26+D27</f>
        <v>12714598</v>
      </c>
    </row>
    <row r="29" spans="1:4" x14ac:dyDescent="0.2">
      <c r="A29" s="3"/>
      <c r="B29" s="61"/>
      <c r="C29" s="61"/>
      <c r="D29" s="61"/>
    </row>
    <row r="30" spans="1:4" x14ac:dyDescent="0.2">
      <c r="A30" s="8" t="s">
        <v>13</v>
      </c>
      <c r="B30" s="62"/>
      <c r="C30" s="62"/>
      <c r="D30" s="62"/>
    </row>
    <row r="31" spans="1:4" x14ac:dyDescent="0.2">
      <c r="A31" s="20" t="s">
        <v>19</v>
      </c>
      <c r="B31" s="51">
        <v>769607</v>
      </c>
      <c r="C31" s="11">
        <v>904137</v>
      </c>
      <c r="D31" s="57">
        <v>884705</v>
      </c>
    </row>
    <row r="32" spans="1:4" x14ac:dyDescent="0.2">
      <c r="A32" s="18" t="s">
        <v>17</v>
      </c>
      <c r="B32" s="53">
        <v>9795874</v>
      </c>
      <c r="C32" s="43">
        <v>8415350</v>
      </c>
      <c r="D32" s="63">
        <v>8359576</v>
      </c>
    </row>
    <row r="33" spans="1:4" x14ac:dyDescent="0.2">
      <c r="A33" s="18" t="s">
        <v>18</v>
      </c>
      <c r="B33" s="51">
        <v>1456256</v>
      </c>
      <c r="C33" s="11">
        <v>1379007</v>
      </c>
      <c r="D33" s="57">
        <v>1341147</v>
      </c>
    </row>
    <row r="34" spans="1:4" x14ac:dyDescent="0.2">
      <c r="A34" s="18" t="s">
        <v>16</v>
      </c>
      <c r="B34" s="51">
        <v>3762</v>
      </c>
      <c r="C34" s="11">
        <v>410</v>
      </c>
      <c r="D34" s="57">
        <v>443</v>
      </c>
    </row>
    <row r="35" spans="1:4" x14ac:dyDescent="0.2">
      <c r="A35" s="10" t="s">
        <v>3</v>
      </c>
      <c r="B35" s="51">
        <v>17852</v>
      </c>
      <c r="C35" s="11">
        <v>16255</v>
      </c>
      <c r="D35" s="57">
        <v>14455</v>
      </c>
    </row>
    <row r="36" spans="1:4" x14ac:dyDescent="0.2">
      <c r="A36" s="10" t="s">
        <v>15</v>
      </c>
      <c r="B36" s="54">
        <v>120542.03065</v>
      </c>
      <c r="C36" s="44">
        <v>28049</v>
      </c>
      <c r="D36" s="65">
        <v>18423</v>
      </c>
    </row>
    <row r="37" spans="1:4" x14ac:dyDescent="0.2">
      <c r="A37" s="10" t="s">
        <v>63</v>
      </c>
      <c r="B37" s="54">
        <v>0</v>
      </c>
      <c r="C37" s="44">
        <v>0</v>
      </c>
      <c r="D37" s="65">
        <v>0</v>
      </c>
    </row>
    <row r="38" spans="1:4" x14ac:dyDescent="0.2">
      <c r="A38" s="12" t="s">
        <v>14</v>
      </c>
      <c r="B38" s="51">
        <v>398631.29936652305</v>
      </c>
      <c r="C38" s="11">
        <v>324670</v>
      </c>
      <c r="D38" s="57">
        <v>336070</v>
      </c>
    </row>
    <row r="39" spans="1:4" x14ac:dyDescent="0.2">
      <c r="A39" s="19" t="s">
        <v>21</v>
      </c>
      <c r="B39" s="74">
        <f>SUM(B31:B38)</f>
        <v>12562524.330016522</v>
      </c>
      <c r="C39" s="74">
        <f>SUM(C31:C38)</f>
        <v>11067878</v>
      </c>
      <c r="D39" s="74">
        <f>SUM(D31:D38)</f>
        <v>10954819</v>
      </c>
    </row>
    <row r="40" spans="1:4" x14ac:dyDescent="0.2">
      <c r="A40" s="10"/>
      <c r="B40" s="66"/>
      <c r="C40" s="66"/>
      <c r="D40" s="66"/>
    </row>
    <row r="41" spans="1:4" ht="12.75" customHeight="1" x14ac:dyDescent="0.2">
      <c r="A41" s="8" t="s">
        <v>22</v>
      </c>
      <c r="B41" s="67"/>
      <c r="C41" s="67"/>
      <c r="D41" s="67"/>
    </row>
    <row r="42" spans="1:4" x14ac:dyDescent="0.2">
      <c r="A42" s="18" t="s">
        <v>4</v>
      </c>
      <c r="B42" s="58">
        <v>1724140</v>
      </c>
      <c r="C42" s="57">
        <v>1301658</v>
      </c>
      <c r="D42" s="57">
        <v>1301658</v>
      </c>
    </row>
    <row r="43" spans="1:4" x14ac:dyDescent="0.2">
      <c r="A43" s="18" t="s">
        <v>51</v>
      </c>
      <c r="B43" s="64">
        <v>0</v>
      </c>
      <c r="C43" s="65">
        <v>0</v>
      </c>
      <c r="D43" s="65">
        <v>0</v>
      </c>
    </row>
    <row r="44" spans="1:4" x14ac:dyDescent="0.2">
      <c r="A44" s="18" t="s">
        <v>5</v>
      </c>
      <c r="B44" s="55">
        <v>271884</v>
      </c>
      <c r="C44" s="26">
        <v>424905</v>
      </c>
      <c r="D44" s="57">
        <v>458121</v>
      </c>
    </row>
    <row r="45" spans="1:4" x14ac:dyDescent="0.2">
      <c r="A45" s="8" t="s">
        <v>23</v>
      </c>
      <c r="B45" s="75">
        <f>SUM(B42:B44)</f>
        <v>1996024</v>
      </c>
      <c r="C45" s="75">
        <f t="shared" ref="C45:D45" si="0">SUM(C42:C44)</f>
        <v>1726563</v>
      </c>
      <c r="D45" s="75">
        <f t="shared" si="0"/>
        <v>1759779</v>
      </c>
    </row>
    <row r="46" spans="1:4" x14ac:dyDescent="0.2">
      <c r="A46" s="3"/>
      <c r="B46" s="68"/>
      <c r="C46" s="68"/>
      <c r="D46" s="68"/>
    </row>
    <row r="47" spans="1:4" ht="12" thickBot="1" x14ac:dyDescent="0.25">
      <c r="A47" s="21" t="s">
        <v>24</v>
      </c>
      <c r="B47" s="56">
        <f>B39+B45</f>
        <v>14558548.330016522</v>
      </c>
      <c r="C47" s="56">
        <f>C39+C45</f>
        <v>12794441</v>
      </c>
      <c r="D47" s="56">
        <f>D39+D45</f>
        <v>12714598</v>
      </c>
    </row>
    <row r="48" spans="1:4" ht="12" thickTop="1" x14ac:dyDescent="0.2">
      <c r="A48" s="10"/>
    </row>
    <row r="49" spans="1:4" x14ac:dyDescent="0.2">
      <c r="A49" s="22"/>
      <c r="B49" s="23"/>
      <c r="C49" s="23"/>
      <c r="D49" s="23"/>
    </row>
    <row r="52" spans="1:4" x14ac:dyDescent="0.2">
      <c r="A52" s="24" t="s">
        <v>57</v>
      </c>
      <c r="B52" s="25"/>
      <c r="C52" s="24" t="s">
        <v>57</v>
      </c>
      <c r="D52" s="25"/>
    </row>
    <row r="53" spans="1:4" x14ac:dyDescent="0.2">
      <c r="A53" s="1" t="s">
        <v>58</v>
      </c>
      <c r="B53" s="15"/>
      <c r="C53" s="1" t="s">
        <v>59</v>
      </c>
      <c r="D53" s="15"/>
    </row>
    <row r="54" spans="1:4" x14ac:dyDescent="0.2">
      <c r="A54" s="1" t="s">
        <v>52</v>
      </c>
      <c r="B54" s="15"/>
      <c r="C54" s="1" t="s">
        <v>60</v>
      </c>
      <c r="D54" s="15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3" zoomScale="130" zoomScaleNormal="130" workbookViewId="0">
      <selection activeCell="B28" sqref="B28:C28"/>
    </sheetView>
  </sheetViews>
  <sheetFormatPr defaultRowHeight="11.25" x14ac:dyDescent="0.2"/>
  <cols>
    <col min="1" max="1" width="43.42578125" style="39" customWidth="1"/>
    <col min="2" max="2" width="12" style="87" customWidth="1"/>
    <col min="3" max="3" width="12.140625" style="87" customWidth="1"/>
    <col min="4" max="4" width="2.42578125" style="27" customWidth="1"/>
    <col min="5" max="6" width="9.140625" style="27"/>
    <col min="7" max="7" width="24.5703125" style="27" customWidth="1"/>
    <col min="8" max="16384" width="9.140625" style="27"/>
  </cols>
  <sheetData>
    <row r="1" spans="1:3" x14ac:dyDescent="0.2">
      <c r="A1" s="1" t="s">
        <v>53</v>
      </c>
    </row>
    <row r="2" spans="1:3" x14ac:dyDescent="0.2">
      <c r="A2" s="1"/>
    </row>
    <row r="3" spans="1:3" x14ac:dyDescent="0.2">
      <c r="A3" s="1" t="s">
        <v>36</v>
      </c>
      <c r="B3" s="89"/>
      <c r="C3" s="89"/>
    </row>
    <row r="4" spans="1:3" x14ac:dyDescent="0.2">
      <c r="A4" s="3" t="s">
        <v>69</v>
      </c>
      <c r="B4" s="84"/>
      <c r="C4" s="84"/>
    </row>
    <row r="5" spans="1:3" x14ac:dyDescent="0.2">
      <c r="A5" s="28"/>
      <c r="B5" s="84"/>
      <c r="C5" s="84"/>
    </row>
    <row r="6" spans="1:3" ht="22.5" x14ac:dyDescent="0.2">
      <c r="A6" s="5"/>
      <c r="B6" s="85" t="s">
        <v>67</v>
      </c>
      <c r="C6" s="85" t="s">
        <v>68</v>
      </c>
    </row>
    <row r="7" spans="1:3" x14ac:dyDescent="0.2">
      <c r="A7" s="5"/>
      <c r="B7" s="86" t="s">
        <v>12</v>
      </c>
      <c r="C7" s="86" t="s">
        <v>12</v>
      </c>
    </row>
    <row r="8" spans="1:3" x14ac:dyDescent="0.2">
      <c r="A8" s="29" t="s">
        <v>37</v>
      </c>
      <c r="B8" s="78">
        <v>1274044</v>
      </c>
      <c r="C8" s="78">
        <v>1166617</v>
      </c>
    </row>
    <row r="9" spans="1:3" x14ac:dyDescent="0.2">
      <c r="A9" s="29" t="s">
        <v>38</v>
      </c>
      <c r="B9" s="78">
        <v>-331158</v>
      </c>
      <c r="C9" s="78">
        <v>-343844</v>
      </c>
    </row>
    <row r="10" spans="1:3" ht="22.5" x14ac:dyDescent="0.2">
      <c r="A10" s="40" t="s">
        <v>40</v>
      </c>
      <c r="B10" s="92">
        <f>SUM(B8:B9)</f>
        <v>942886</v>
      </c>
      <c r="C10" s="92">
        <f>SUM(C8:C9)</f>
        <v>822773</v>
      </c>
    </row>
    <row r="11" spans="1:3" x14ac:dyDescent="0.2">
      <c r="A11" s="10" t="s">
        <v>39</v>
      </c>
      <c r="B11" s="41">
        <v>-130998</v>
      </c>
      <c r="C11" s="14">
        <v>58880</v>
      </c>
    </row>
    <row r="12" spans="1:3" x14ac:dyDescent="0.2">
      <c r="A12" s="30" t="s">
        <v>6</v>
      </c>
      <c r="B12" s="93">
        <f>B10+B11</f>
        <v>811888</v>
      </c>
      <c r="C12" s="93">
        <f>C10+C11</f>
        <v>881653</v>
      </c>
    </row>
    <row r="13" spans="1:3" x14ac:dyDescent="0.2">
      <c r="A13" s="31"/>
      <c r="C13" s="76"/>
    </row>
    <row r="14" spans="1:3" x14ac:dyDescent="0.2">
      <c r="A14" s="5" t="s">
        <v>41</v>
      </c>
      <c r="B14" s="41">
        <v>388278</v>
      </c>
      <c r="C14" s="41">
        <v>356163</v>
      </c>
    </row>
    <row r="15" spans="1:3" x14ac:dyDescent="0.2">
      <c r="A15" s="5" t="s">
        <v>42</v>
      </c>
      <c r="B15" s="41">
        <v>-90152</v>
      </c>
      <c r="C15" s="14">
        <v>-57312</v>
      </c>
    </row>
    <row r="16" spans="1:3" x14ac:dyDescent="0.2">
      <c r="A16" s="31" t="s">
        <v>50</v>
      </c>
      <c r="B16" s="41">
        <v>299357</v>
      </c>
      <c r="C16" s="14">
        <v>170399</v>
      </c>
    </row>
    <row r="17" spans="1:5" x14ac:dyDescent="0.2">
      <c r="A17" s="31" t="s">
        <v>7</v>
      </c>
      <c r="B17" s="41">
        <v>6709</v>
      </c>
      <c r="C17" s="14">
        <v>-536</v>
      </c>
      <c r="D17" s="32"/>
    </row>
    <row r="18" spans="1:5" x14ac:dyDescent="0.2">
      <c r="A18" s="30" t="s">
        <v>43</v>
      </c>
      <c r="B18" s="94">
        <f>SUM(B14:B17)</f>
        <v>604192</v>
      </c>
      <c r="C18" s="94">
        <f>SUM(C14:C17)</f>
        <v>468714</v>
      </c>
    </row>
    <row r="19" spans="1:5" x14ac:dyDescent="0.2">
      <c r="A19" s="33"/>
      <c r="B19" s="77"/>
      <c r="C19" s="78"/>
    </row>
    <row r="20" spans="1:5" x14ac:dyDescent="0.2">
      <c r="A20" s="33" t="s">
        <v>44</v>
      </c>
      <c r="B20" s="41">
        <f>B12+B18</f>
        <v>1416080</v>
      </c>
      <c r="C20" s="14">
        <v>1350367</v>
      </c>
    </row>
    <row r="21" spans="1:5" x14ac:dyDescent="0.2">
      <c r="A21" s="33" t="s">
        <v>45</v>
      </c>
      <c r="B21" s="41">
        <v>-1097611</v>
      </c>
      <c r="C21" s="14">
        <v>-1104608</v>
      </c>
    </row>
    <row r="22" spans="1:5" x14ac:dyDescent="0.2">
      <c r="A22" s="34" t="s">
        <v>48</v>
      </c>
      <c r="B22" s="95">
        <f>B20+B21</f>
        <v>318469</v>
      </c>
      <c r="C22" s="95">
        <f t="shared" ref="C22" si="0">C20+C21</f>
        <v>245759</v>
      </c>
    </row>
    <row r="23" spans="1:5" x14ac:dyDescent="0.2">
      <c r="A23" s="46"/>
      <c r="B23" s="79"/>
      <c r="C23" s="79"/>
    </row>
    <row r="24" spans="1:5" x14ac:dyDescent="0.2">
      <c r="A24" s="10" t="s">
        <v>46</v>
      </c>
      <c r="B24" s="41">
        <v>-27780</v>
      </c>
      <c r="C24" s="14">
        <v>-12025</v>
      </c>
    </row>
    <row r="25" spans="1:5" x14ac:dyDescent="0.2">
      <c r="A25" s="49"/>
      <c r="B25" s="79"/>
      <c r="C25" s="80"/>
      <c r="D25" s="45"/>
      <c r="E25" s="45"/>
    </row>
    <row r="26" spans="1:5" x14ac:dyDescent="0.2">
      <c r="A26" s="35" t="s">
        <v>47</v>
      </c>
      <c r="B26" s="93">
        <f>B22+B24</f>
        <v>290689</v>
      </c>
      <c r="C26" s="93">
        <f t="shared" ref="C26" si="1">C22+C24</f>
        <v>233734</v>
      </c>
    </row>
    <row r="27" spans="1:5" x14ac:dyDescent="0.2">
      <c r="A27" s="30"/>
      <c r="B27" s="81"/>
      <c r="C27" s="82"/>
      <c r="D27" s="45"/>
      <c r="E27" s="45"/>
    </row>
    <row r="28" spans="1:5" x14ac:dyDescent="0.2">
      <c r="A28" s="36" t="s">
        <v>8</v>
      </c>
      <c r="B28" s="50">
        <v>-29915</v>
      </c>
      <c r="C28" s="50">
        <v>-21760</v>
      </c>
    </row>
    <row r="29" spans="1:5" x14ac:dyDescent="0.2">
      <c r="A29" s="35" t="s">
        <v>9</v>
      </c>
      <c r="B29" s="96">
        <f>B28+B26</f>
        <v>260774</v>
      </c>
      <c r="C29" s="96">
        <f t="shared" ref="C29" si="2">C28+C26</f>
        <v>211974</v>
      </c>
    </row>
    <row r="30" spans="1:5" x14ac:dyDescent="0.2">
      <c r="A30" s="48"/>
      <c r="B30" s="83"/>
      <c r="C30" s="81"/>
      <c r="D30" s="45"/>
      <c r="E30" s="45"/>
    </row>
    <row r="31" spans="1:5" x14ac:dyDescent="0.2">
      <c r="A31" s="37" t="s">
        <v>49</v>
      </c>
      <c r="B31" s="96">
        <f>B29</f>
        <v>260774</v>
      </c>
      <c r="C31" s="96">
        <f>C29</f>
        <v>211974</v>
      </c>
    </row>
    <row r="32" spans="1:5" x14ac:dyDescent="0.2">
      <c r="A32" s="38" t="s">
        <v>10</v>
      </c>
      <c r="B32" s="88">
        <f>B31/344827968*1000</f>
        <v>0.75624376268690585</v>
      </c>
      <c r="C32" s="88">
        <f>C31/260331650*1000</f>
        <v>0.81424598200026777</v>
      </c>
    </row>
    <row r="33" spans="1:5" x14ac:dyDescent="0.2">
      <c r="A33" s="47"/>
      <c r="D33" s="45"/>
      <c r="E33" s="45"/>
    </row>
    <row r="35" spans="1:5" x14ac:dyDescent="0.2">
      <c r="A35" s="24" t="s">
        <v>57</v>
      </c>
      <c r="B35" s="90" t="s">
        <v>57</v>
      </c>
    </row>
    <row r="36" spans="1:5" x14ac:dyDescent="0.2">
      <c r="A36" s="1" t="s">
        <v>58</v>
      </c>
      <c r="B36" s="91" t="s">
        <v>59</v>
      </c>
    </row>
    <row r="37" spans="1:5" x14ac:dyDescent="0.2">
      <c r="A37" s="1" t="s">
        <v>52</v>
      </c>
      <c r="B37" s="91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2020-12-10T03:54:45Z</dcterms:modified>
</cp:coreProperties>
</file>