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Фин отчет август 2021\"/>
    </mc:Choice>
  </mc:AlternateContent>
  <bookViews>
    <workbookView xWindow="0" yWindow="0" windowWidth="20490" windowHeight="7755"/>
  </bookViews>
  <sheets>
    <sheet name="BS" sheetId="6" r:id="rId1"/>
    <sheet name="PL" sheetId="7" r:id="rId2"/>
  </sheets>
  <calcPr calcId="152511"/>
</workbook>
</file>

<file path=xl/calcChain.xml><?xml version="1.0" encoding="utf-8"?>
<calcChain xmlns="http://schemas.openxmlformats.org/spreadsheetml/2006/main">
  <c r="B7" i="7" l="1"/>
  <c r="B37" i="6"/>
  <c r="C37" i="6" l="1"/>
  <c r="C19" i="6"/>
  <c r="C21" i="7" l="1"/>
  <c r="B21" i="7"/>
  <c r="C17" i="7"/>
  <c r="B17" i="7"/>
  <c r="C9" i="7"/>
  <c r="C11" i="7" s="1"/>
  <c r="B9" i="7"/>
  <c r="B11" i="7" s="1"/>
  <c r="B23" i="7" l="1"/>
  <c r="B26" i="7" s="1"/>
  <c r="B28" i="7" s="1"/>
  <c r="B50" i="6" s="1"/>
  <c r="C23" i="7"/>
  <c r="C26" i="7" s="1"/>
  <c r="D50" i="6"/>
  <c r="D43" i="6"/>
  <c r="C43" i="6"/>
  <c r="B43" i="6"/>
  <c r="D27" i="6"/>
  <c r="D25" i="6"/>
  <c r="D21" i="6"/>
  <c r="C21" i="6"/>
  <c r="B21" i="6"/>
  <c r="D18" i="6"/>
  <c r="C18" i="6"/>
  <c r="B18" i="6"/>
  <c r="D12" i="6"/>
  <c r="D13" i="6" s="1"/>
  <c r="C12" i="6"/>
  <c r="C13" i="6" s="1"/>
  <c r="B12" i="6"/>
  <c r="B13" i="6" s="1"/>
  <c r="B29" i="7" l="1"/>
  <c r="C28" i="7"/>
  <c r="B52" i="6"/>
  <c r="B22" i="6"/>
  <c r="B29" i="6" s="1"/>
  <c r="C22" i="6"/>
  <c r="C29" i="6" s="1"/>
  <c r="D52" i="6"/>
  <c r="D22" i="6"/>
  <c r="D29" i="6" s="1"/>
  <c r="C29" i="7" l="1"/>
  <c r="C50" i="6" l="1"/>
  <c r="C52" i="6" s="1"/>
</calcChain>
</file>

<file path=xl/sharedStrings.xml><?xml version="1.0" encoding="utf-8"?>
<sst xmlns="http://schemas.openxmlformats.org/spreadsheetml/2006/main" count="91" uniqueCount="77">
  <si>
    <t>Open Joint Stock Company "Commercial bank KYRGYZSTAN"</t>
  </si>
  <si>
    <t>Statement of financial position As at 31 Jule 2021</t>
  </si>
  <si>
    <t>December                       2020</t>
  </si>
  <si>
    <t>Th.KGS</t>
  </si>
  <si>
    <t>August                         2021</t>
  </si>
  <si>
    <t>August                           2020</t>
  </si>
  <si>
    <t>ASSETS</t>
  </si>
  <si>
    <t>Cash and cash equivalents</t>
  </si>
  <si>
    <t>The correspondent account in NBKR</t>
  </si>
  <si>
    <t>"Nostro" Accounts in commercial banks</t>
  </si>
  <si>
    <t>Provision for impairment losses on "Nostro" Accounts in commercial banks</t>
  </si>
  <si>
    <t>Net "Nostro" Accounts in commercial banks</t>
  </si>
  <si>
    <t>Total money market assets</t>
  </si>
  <si>
    <t>Investments held to maturity</t>
  </si>
  <si>
    <t>Accounts and deposits with banks and other financial 
institutions</t>
  </si>
  <si>
    <t>Loans to other financial institutions</t>
  </si>
  <si>
    <t>Provision for impairment losses on Loans to other financial institutions</t>
  </si>
  <si>
    <t>Net loans to other financial institutions</t>
  </si>
  <si>
    <t>Loans to customers</t>
  </si>
  <si>
    <t>Provision for impairment losses on Loans to customers</t>
  </si>
  <si>
    <t>Net loans to customers</t>
  </si>
  <si>
    <t>Total loans</t>
  </si>
  <si>
    <t>Financial assets at fair value through profit or loss</t>
  </si>
  <si>
    <t>REPO agreement transactions</t>
  </si>
  <si>
    <t>Proporty, equipment and intangible assets</t>
  </si>
  <si>
    <t>Assets right to use</t>
  </si>
  <si>
    <t>Other assets</t>
  </si>
  <si>
    <t>TOTAL ASSETS</t>
  </si>
  <si>
    <t>LIABILITIES AND CAPITAL</t>
  </si>
  <si>
    <t>LIABILITITES</t>
  </si>
  <si>
    <t>Accounts of banks and other financial institutions</t>
  </si>
  <si>
    <t>Customer accounts</t>
  </si>
  <si>
    <t>Other borrowed funds</t>
  </si>
  <si>
    <t>Current income tax liability</t>
  </si>
  <si>
    <t>Deferred tax liabilities</t>
  </si>
  <si>
    <t>Financial liabilities at fair value through profit or loss</t>
  </si>
  <si>
    <t>Reverse REPO agreement transactions</t>
  </si>
  <si>
    <t>Lease liabilities</t>
  </si>
  <si>
    <t>Other liabilities</t>
  </si>
  <si>
    <t>TOTAL LIABILITIES</t>
  </si>
  <si>
    <t>CAPITAL</t>
  </si>
  <si>
    <t>Share capital</t>
  </si>
  <si>
    <t>Additionally paid up capital</t>
  </si>
  <si>
    <t>Retained earnings</t>
  </si>
  <si>
    <t>Total capital</t>
  </si>
  <si>
    <t>TOTAL LIABILITIES AND CAPITAL</t>
  </si>
  <si>
    <t>________________________________</t>
  </si>
  <si>
    <t>Mr. J. Sagyndykov</t>
  </si>
  <si>
    <t>Ms. Dzhenbaeva E.T.</t>
  </si>
  <si>
    <t>CEO</t>
  </si>
  <si>
    <t xml:space="preserve">acting Chief Accountant </t>
  </si>
  <si>
    <t>Reference</t>
  </si>
  <si>
    <t>* Allowance for impairment on loans granted to financial institutions in accordance with the requirements of the NBKR</t>
  </si>
  <si>
    <t>* Allowance for impairment losses on loans to customers in accordance with the requirements of the NBKR</t>
  </si>
  <si>
    <t>* Estimated reserves for guarantees in accordance with NBKR requirements</t>
  </si>
  <si>
    <t>Statement of profit or loss and other comprehensive income                                                             For the period ended 31 Jule 2021</t>
  </si>
  <si>
    <t>Interest income calculated using the effective interest rate</t>
  </si>
  <si>
    <t>Interest expenses</t>
  </si>
  <si>
    <t>Net interest income before provisioning for impairment of interest bearing assets</t>
  </si>
  <si>
    <t>Provisions for impairment of interest bearing assets</t>
  </si>
  <si>
    <t>NET INTEREST INCOME</t>
  </si>
  <si>
    <t>Fee and commission income</t>
  </si>
  <si>
    <t>Commission expenses</t>
  </si>
  <si>
    <t>Net profit on foreign exchange transactions</t>
  </si>
  <si>
    <t>Net gain on financial instruments at fair value through profit or loss</t>
  </si>
  <si>
    <t>Other income</t>
  </si>
  <si>
    <t>OPERATING INCOME</t>
  </si>
  <si>
    <t>Administrative and operating expenses</t>
  </si>
  <si>
    <t>Provisions for impairment losses on other assets</t>
  </si>
  <si>
    <t>OPERATING EXPENSES</t>
  </si>
  <si>
    <t>Profit before income tax expense</t>
  </si>
  <si>
    <t>Income tax expense</t>
  </si>
  <si>
    <t>Net profit</t>
  </si>
  <si>
    <t>Total comprehensive income</t>
  </si>
  <si>
    <t>Earnings per share</t>
  </si>
  <si>
    <t>* Profit in accordance with the requirements of the NBKR</t>
  </si>
  <si>
    <t>* Earnings per share in accordance with the requirements of the NBKR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</si>
</sst>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.00\ _с_о_м_-;\-* #,##0.00\ _с_о_м_-;_-* &quot;-&quot;??\ _с_о_м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1" formatCode="_(* #,##0.000000_);_(* \(#,##0.000000\);_(* &quot;-&quot;??_);_(@_)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7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14" fontId="11" fillId="0" borderId="1" xfId="7" applyNumberFormat="1" applyFont="1" applyFill="1" applyBorder="1" applyAlignment="1">
      <alignment horizontal="center"/>
    </xf>
    <xf numFmtId="0" fontId="10" fillId="0" borderId="0" xfId="7" applyFont="1" applyFill="1" applyBorder="1" applyAlignment="1"/>
    <xf numFmtId="0" fontId="10" fillId="0" borderId="0" xfId="7" applyFont="1" applyFill="1" applyBorder="1" applyAlignment="1">
      <alignment vertical="center" wrapText="1"/>
    </xf>
    <xf numFmtId="0" fontId="10" fillId="0" borderId="0" xfId="8" applyFont="1" applyFill="1" applyBorder="1" applyAlignment="1"/>
    <xf numFmtId="0" fontId="10" fillId="0" borderId="0" xfId="8" applyFont="1" applyFill="1" applyBorder="1" applyAlignment="1">
      <alignment wrapText="1"/>
    </xf>
    <xf numFmtId="0" fontId="10" fillId="0" borderId="0" xfId="0" applyFont="1" applyFill="1"/>
    <xf numFmtId="0" fontId="10" fillId="0" borderId="0" xfId="6" applyFont="1" applyFill="1"/>
    <xf numFmtId="0" fontId="8" fillId="0" borderId="0" xfId="0" applyFont="1" applyFill="1"/>
    <xf numFmtId="167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/>
    </xf>
    <xf numFmtId="167" fontId="10" fillId="2" borderId="0" xfId="9" applyNumberFormat="1" applyFont="1" applyFill="1" applyBorder="1" applyAlignmen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67" fontId="11" fillId="2" borderId="2" xfId="9" applyNumberFormat="1" applyFont="1" applyFill="1" applyBorder="1" applyAlignment="1">
      <alignment vertical="center"/>
    </xf>
    <xf numFmtId="167" fontId="11" fillId="2" borderId="0" xfId="8" applyNumberFormat="1" applyFont="1" applyFill="1" applyAlignment="1">
      <alignment vertical="center"/>
    </xf>
    <xf numFmtId="0" fontId="10" fillId="2" borderId="0" xfId="7" applyFont="1" applyFill="1" applyBorder="1" applyAlignment="1">
      <alignment vertical="center"/>
    </xf>
    <xf numFmtId="3" fontId="10" fillId="2" borderId="0" xfId="8" applyNumberFormat="1" applyFont="1" applyFill="1" applyAlignment="1">
      <alignment horizontal="right" wrapText="1"/>
    </xf>
    <xf numFmtId="14" fontId="11" fillId="0" borderId="0" xfId="7" applyNumberFormat="1" applyFont="1" applyFill="1" applyBorder="1" applyAlignment="1">
      <alignment horizontal="center" wrapText="1"/>
    </xf>
    <xf numFmtId="3" fontId="10" fillId="2" borderId="0" xfId="1" applyNumberFormat="1" applyFont="1" applyFill="1" applyAlignment="1">
      <alignment horizontal="right" wrapText="1"/>
    </xf>
    <xf numFmtId="3" fontId="12" fillId="2" borderId="0" xfId="1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wrapText="1"/>
    </xf>
    <xf numFmtId="167" fontId="12" fillId="2" borderId="0" xfId="8" applyNumberFormat="1" applyFont="1" applyFill="1" applyAlignment="1">
      <alignment horizontal="right" wrapText="1"/>
    </xf>
    <xf numFmtId="3" fontId="11" fillId="2" borderId="3" xfId="2" applyNumberFormat="1" applyFont="1" applyFill="1" applyBorder="1" applyAlignment="1">
      <alignment horizontal="right" wrapText="1"/>
    </xf>
    <xf numFmtId="3" fontId="11" fillId="2" borderId="0" xfId="2" applyNumberFormat="1" applyFont="1" applyFill="1" applyBorder="1" applyAlignment="1">
      <alignment horizontal="right" wrapText="1"/>
    </xf>
    <xf numFmtId="3" fontId="10" fillId="2" borderId="0" xfId="2" applyNumberFormat="1" applyFont="1" applyFill="1" applyBorder="1" applyAlignment="1">
      <alignment horizontal="right" wrapText="1"/>
    </xf>
    <xf numFmtId="3" fontId="11" fillId="2" borderId="0" xfId="0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vertical="center" wrapText="1"/>
    </xf>
    <xf numFmtId="167" fontId="12" fillId="2" borderId="0" xfId="8" applyNumberFormat="1" applyFont="1" applyFill="1" applyAlignment="1">
      <alignment horizontal="right" vertical="center" wrapText="1"/>
    </xf>
    <xf numFmtId="3" fontId="11" fillId="2" borderId="2" xfId="2" applyNumberFormat="1" applyFont="1" applyFill="1" applyBorder="1" applyAlignment="1">
      <alignment horizontal="right" wrapText="1"/>
    </xf>
    <xf numFmtId="3" fontId="10" fillId="2" borderId="4" xfId="1" applyNumberFormat="1" applyFont="1" applyFill="1" applyBorder="1" applyAlignment="1">
      <alignment horizontal="right" wrapText="1"/>
    </xf>
    <xf numFmtId="3" fontId="12" fillId="2" borderId="4" xfId="1" applyNumberFormat="1" applyFont="1" applyFill="1" applyBorder="1" applyAlignment="1">
      <alignment horizontal="right" wrapText="1"/>
    </xf>
    <xf numFmtId="3" fontId="10" fillId="2" borderId="0" xfId="8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67" fontId="11" fillId="2" borderId="0" xfId="8" applyNumberFormat="1" applyFont="1" applyFill="1" applyAlignment="1">
      <alignment horizontal="right" wrapText="1"/>
    </xf>
    <xf numFmtId="3" fontId="13" fillId="2" borderId="0" xfId="8" applyNumberFormat="1" applyFont="1" applyFill="1" applyAlignment="1">
      <alignment horizontal="right" wrapText="1"/>
    </xf>
    <xf numFmtId="3" fontId="11" fillId="2" borderId="0" xfId="8" applyNumberFormat="1" applyFont="1" applyFill="1" applyAlignment="1">
      <alignment horizontal="right" wrapText="1"/>
    </xf>
    <xf numFmtId="3" fontId="11" fillId="2" borderId="0" xfId="1" applyNumberFormat="1" applyFont="1" applyFill="1" applyAlignment="1">
      <alignment horizontal="right" wrapText="1"/>
    </xf>
    <xf numFmtId="167" fontId="10" fillId="2" borderId="0" xfId="9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167" fontId="13" fillId="2" borderId="0" xfId="8" applyNumberFormat="1" applyFont="1" applyFill="1" applyAlignment="1">
      <alignment horizontal="right" wrapText="1"/>
    </xf>
    <xf numFmtId="3" fontId="11" fillId="2" borderId="0" xfId="7" applyNumberFormat="1" applyFont="1" applyFill="1" applyBorder="1" applyAlignment="1">
      <alignment horizontal="center" vertical="center" wrapText="1"/>
    </xf>
    <xf numFmtId="167" fontId="10" fillId="2" borderId="0" xfId="8" applyNumberFormat="1" applyFont="1" applyFill="1" applyAlignment="1">
      <alignment vertical="center"/>
    </xf>
    <xf numFmtId="167" fontId="9" fillId="2" borderId="0" xfId="0" applyNumberFormat="1" applyFont="1" applyFill="1"/>
    <xf numFmtId="167" fontId="9" fillId="2" borderId="0" xfId="9" applyNumberFormat="1" applyFont="1" applyFill="1"/>
    <xf numFmtId="167" fontId="9" fillId="0" borderId="0" xfId="9" applyNumberFormat="1" applyFont="1" applyFill="1"/>
    <xf numFmtId="169" fontId="9" fillId="0" borderId="0" xfId="0" applyNumberFormat="1" applyFont="1" applyFill="1"/>
    <xf numFmtId="171" fontId="9" fillId="0" borderId="0" xfId="9" applyNumberFormat="1" applyFont="1" applyFill="1"/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7" applyFont="1" applyFill="1" applyBorder="1" applyAlignment="1">
      <alignment horizontal="center" wrapText="1"/>
    </xf>
    <xf numFmtId="49" fontId="11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wrapText="1"/>
    </xf>
    <xf numFmtId="0" fontId="11" fillId="2" borderId="0" xfId="7" applyFont="1" applyFill="1" applyBorder="1" applyAlignment="1">
      <alignment horizontal="left" wrapText="1"/>
    </xf>
    <xf numFmtId="3" fontId="12" fillId="2" borderId="0" xfId="1" applyNumberFormat="1" applyFont="1" applyFill="1" applyAlignment="1">
      <alignment horizontal="right"/>
    </xf>
    <xf numFmtId="3" fontId="9" fillId="2" borderId="0" xfId="0" applyNumberFormat="1" applyFont="1" applyFill="1"/>
    <xf numFmtId="0" fontId="10" fillId="2" borderId="0" xfId="7" applyFont="1" applyFill="1" applyBorder="1" applyAlignment="1">
      <alignment horizontal="left" wrapText="1"/>
    </xf>
    <xf numFmtId="3" fontId="13" fillId="2" borderId="3" xfId="2" applyNumberFormat="1" applyFont="1" applyFill="1" applyBorder="1" applyAlignment="1">
      <alignment horizontal="right" wrapText="1"/>
    </xf>
    <xf numFmtId="4" fontId="9" fillId="2" borderId="0" xfId="0" applyNumberFormat="1" applyFont="1" applyFill="1"/>
    <xf numFmtId="3" fontId="13" fillId="2" borderId="0" xfId="2" applyNumberFormat="1" applyFont="1" applyFill="1" applyBorder="1" applyAlignment="1">
      <alignment horizontal="right" wrapText="1"/>
    </xf>
    <xf numFmtId="3" fontId="12" fillId="2" borderId="0" xfId="2" applyNumberFormat="1" applyFont="1" applyFill="1" applyBorder="1" applyAlignment="1">
      <alignment horizontal="right" wrapText="1"/>
    </xf>
    <xf numFmtId="0" fontId="11" fillId="2" borderId="0" xfId="6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167" fontId="9" fillId="2" borderId="0" xfId="0" applyNumberFormat="1" applyFont="1" applyFill="1" applyAlignment="1">
      <alignment horizontal="right"/>
    </xf>
    <xf numFmtId="49" fontId="11" fillId="2" borderId="0" xfId="7" applyNumberFormat="1" applyFont="1" applyFill="1" applyBorder="1" applyAlignment="1">
      <alignment horizontal="center" vertical="center"/>
    </xf>
    <xf numFmtId="0" fontId="10" fillId="2" borderId="0" xfId="7" applyFont="1" applyFill="1" applyBorder="1" applyAlignment="1"/>
    <xf numFmtId="167" fontId="13" fillId="2" borderId="0" xfId="8" applyNumberFormat="1" applyFont="1" applyFill="1" applyAlignment="1">
      <alignment vertical="center"/>
    </xf>
    <xf numFmtId="0" fontId="10" fillId="2" borderId="0" xfId="8" applyFont="1" applyFill="1" applyBorder="1" applyAlignment="1"/>
    <xf numFmtId="0" fontId="8" fillId="2" borderId="0" xfId="0" applyFont="1" applyFill="1"/>
    <xf numFmtId="169" fontId="10" fillId="2" borderId="0" xfId="9" applyNumberFormat="1" applyFont="1" applyFill="1" applyBorder="1" applyAlignment="1"/>
    <xf numFmtId="167" fontId="8" fillId="2" borderId="0" xfId="0" applyNumberFormat="1" applyFont="1" applyFill="1" applyBorder="1"/>
    <xf numFmtId="167" fontId="11" fillId="2" borderId="0" xfId="9" applyNumberFormat="1" applyFont="1" applyFill="1" applyBorder="1" applyAlignment="1"/>
    <xf numFmtId="169" fontId="9" fillId="2" borderId="0" xfId="0" applyNumberFormat="1" applyFont="1" applyFill="1"/>
    <xf numFmtId="171" fontId="9" fillId="2" borderId="0" xfId="9" applyNumberFormat="1" applyFont="1" applyFill="1"/>
    <xf numFmtId="0" fontId="11" fillId="0" borderId="0" xfId="7" applyFont="1" applyFill="1" applyBorder="1" applyAlignment="1">
      <alignment horizontal="left"/>
    </xf>
    <xf numFmtId="0" fontId="9" fillId="0" borderId="0" xfId="0" applyFont="1"/>
    <xf numFmtId="0" fontId="8" fillId="0" borderId="2" xfId="0" applyFont="1" applyFill="1" applyBorder="1"/>
    <xf numFmtId="167" fontId="10" fillId="2" borderId="0" xfId="8" applyNumberFormat="1" applyFont="1" applyFill="1" applyBorder="1" applyAlignment="1">
      <alignment horizontal="right"/>
    </xf>
    <xf numFmtId="167" fontId="12" fillId="2" borderId="0" xfId="8" applyNumberFormat="1" applyFont="1" applyFill="1" applyBorder="1" applyAlignment="1">
      <alignment horizontal="right"/>
    </xf>
    <xf numFmtId="0" fontId="10" fillId="0" borderId="2" xfId="6" applyFont="1" applyFill="1" applyBorder="1"/>
    <xf numFmtId="167" fontId="11" fillId="2" borderId="2" xfId="8" applyNumberFormat="1" applyFont="1" applyFill="1" applyBorder="1" applyAlignment="1">
      <alignment horizontal="right"/>
    </xf>
    <xf numFmtId="0" fontId="10" fillId="0" borderId="0" xfId="7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7" applyFont="1" applyFill="1" applyBorder="1" applyAlignment="1">
      <alignment horizontal="left" wrapText="1"/>
    </xf>
    <xf numFmtId="0" fontId="11" fillId="0" borderId="0" xfId="7" applyFont="1" applyFill="1" applyBorder="1" applyAlignment="1">
      <alignment horizontal="left" vertical="center"/>
    </xf>
    <xf numFmtId="0" fontId="10" fillId="0" borderId="0" xfId="7" quotePrefix="1" applyFont="1" applyFill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1" fillId="0" borderId="0" xfId="7" applyFont="1" applyBorder="1" applyAlignment="1">
      <alignment horizontal="left"/>
    </xf>
    <xf numFmtId="0" fontId="10" fillId="0" borderId="0" xfId="6" applyFont="1" applyBorder="1" applyAlignment="1">
      <alignment wrapText="1"/>
    </xf>
    <xf numFmtId="0" fontId="10" fillId="0" borderId="0" xfId="0" applyFont="1"/>
    <xf numFmtId="0" fontId="9" fillId="0" borderId="0" xfId="0" applyFont="1" applyFill="1" applyAlignment="1"/>
    <xf numFmtId="0" fontId="8" fillId="0" borderId="0" xfId="0" applyFont="1" applyFill="1" applyAlignment="1"/>
    <xf numFmtId="0" fontId="10" fillId="0" borderId="2" xfId="7" applyFont="1" applyFill="1" applyBorder="1" applyAlignment="1">
      <alignment vertical="center" wrapText="1"/>
    </xf>
    <xf numFmtId="0" fontId="9" fillId="0" borderId="2" xfId="0" applyFont="1" applyFill="1" applyBorder="1"/>
    <xf numFmtId="0" fontId="10" fillId="2" borderId="5" xfId="7" applyFont="1" applyFill="1" applyBorder="1" applyAlignment="1">
      <alignment vertical="center" wrapText="1"/>
    </xf>
    <xf numFmtId="167" fontId="11" fillId="2" borderId="5" xfId="8" applyNumberFormat="1" applyFont="1" applyFill="1" applyBorder="1" applyAlignment="1">
      <alignment horizontal="right"/>
    </xf>
    <xf numFmtId="0" fontId="10" fillId="0" borderId="4" xfId="0" applyFont="1" applyFill="1" applyBorder="1"/>
    <xf numFmtId="167" fontId="10" fillId="2" borderId="2" xfId="8" applyNumberFormat="1" applyFont="1" applyFill="1" applyBorder="1" applyAlignment="1">
      <alignment vertical="center"/>
    </xf>
    <xf numFmtId="167" fontId="9" fillId="2" borderId="2" xfId="0" applyNumberFormat="1" applyFont="1" applyFill="1" applyBorder="1" applyAlignment="1">
      <alignment vertical="center"/>
    </xf>
    <xf numFmtId="167" fontId="8" fillId="2" borderId="2" xfId="0" applyNumberFormat="1" applyFont="1" applyFill="1" applyBorder="1" applyAlignment="1">
      <alignment vertical="center"/>
    </xf>
    <xf numFmtId="0" fontId="9" fillId="0" borderId="0" xfId="11" applyFont="1" applyFill="1" applyAlignment="1">
      <alignment wrapText="1"/>
    </xf>
  </cellXfs>
  <cellStyles count="20">
    <cellStyle name="Comma 2" xfId="18"/>
    <cellStyle name="Comma_2231 IAS Financial Statements - Sep-30, 2001" xfId="1"/>
    <cellStyle name="Comma_ATF_31.11.07_F2_14 January 2008" xfId="2"/>
    <cellStyle name="Normal 2 2" xfId="3"/>
    <cellStyle name="Normal 2 2 2" xfId="15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Обычный 4" xfId="14"/>
    <cellStyle name="Финансовый" xfId="9" builtinId="3"/>
    <cellStyle name="Финансовый 2" xfId="13"/>
    <cellStyle name="Финансовый 3" xfId="12"/>
    <cellStyle name="Финансовый 4" xfId="16"/>
    <cellStyle name="Финансовый 5" xfId="17"/>
    <cellStyle name="Финансовый 6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16" zoomScaleNormal="100" workbookViewId="0">
      <selection activeCell="G12" sqref="G12"/>
    </sheetView>
  </sheetViews>
  <sheetFormatPr defaultColWidth="9.140625" defaultRowHeight="14.25" x14ac:dyDescent="0.2"/>
  <cols>
    <col min="1" max="1" width="43" style="72" customWidth="1"/>
    <col min="2" max="2" width="21.140625" style="39" customWidth="1"/>
    <col min="3" max="3" width="19.7109375" style="39" customWidth="1"/>
    <col min="4" max="4" width="24" style="18" bestFit="1" customWidth="1"/>
    <col min="5" max="5" width="14.28515625" style="18" bestFit="1" customWidth="1"/>
    <col min="6" max="6" width="16.5703125" style="18" customWidth="1"/>
    <col min="7" max="7" width="11.28515625" style="18" bestFit="1" customWidth="1"/>
    <col min="8" max="9" width="9.140625" style="18"/>
    <col min="10" max="10" width="12.5703125" style="18" customWidth="1"/>
    <col min="11" max="16384" width="9.140625" style="18"/>
  </cols>
  <sheetData>
    <row r="1" spans="1:10" ht="15" customHeight="1" x14ac:dyDescent="0.25">
      <c r="A1" s="57" t="s">
        <v>0</v>
      </c>
      <c r="B1" s="57"/>
      <c r="C1" s="57"/>
      <c r="D1" s="57"/>
    </row>
    <row r="2" spans="1:10" ht="15" customHeight="1" x14ac:dyDescent="0.25">
      <c r="A2" s="58" t="s">
        <v>1</v>
      </c>
      <c r="B2" s="58"/>
      <c r="C2" s="58"/>
      <c r="D2" s="58"/>
    </row>
    <row r="3" spans="1:10" ht="12.75" customHeight="1" x14ac:dyDescent="0.2">
      <c r="A3" s="59"/>
    </row>
    <row r="4" spans="1:10" ht="12.75" customHeight="1" x14ac:dyDescent="0.2">
      <c r="A4" s="59"/>
      <c r="B4" s="48"/>
      <c r="C4" s="60"/>
      <c r="D4" s="48"/>
    </row>
    <row r="5" spans="1:10" ht="30" x14ac:dyDescent="0.25">
      <c r="A5" s="59"/>
      <c r="B5" s="24" t="s">
        <v>4</v>
      </c>
      <c r="C5" s="24" t="s">
        <v>5</v>
      </c>
      <c r="D5" s="24" t="s">
        <v>2</v>
      </c>
    </row>
    <row r="6" spans="1:10" ht="15.75" thickBot="1" x14ac:dyDescent="0.3">
      <c r="A6" s="61"/>
      <c r="B6" s="6" t="s">
        <v>3</v>
      </c>
      <c r="C6" s="6" t="s">
        <v>3</v>
      </c>
      <c r="D6" s="6" t="s">
        <v>3</v>
      </c>
    </row>
    <row r="7" spans="1:10" ht="15" x14ac:dyDescent="0.25">
      <c r="A7" s="84" t="s">
        <v>6</v>
      </c>
      <c r="B7" s="25"/>
      <c r="C7" s="26"/>
      <c r="D7" s="63"/>
      <c r="J7" s="64"/>
    </row>
    <row r="8" spans="1:10" x14ac:dyDescent="0.2">
      <c r="A8" s="91" t="s">
        <v>7</v>
      </c>
      <c r="B8" s="25">
        <v>3732958</v>
      </c>
      <c r="C8" s="26">
        <v>2360874</v>
      </c>
      <c r="D8" s="25">
        <v>3265493.69</v>
      </c>
      <c r="J8" s="64"/>
    </row>
    <row r="9" spans="1:10" x14ac:dyDescent="0.2">
      <c r="A9" s="92" t="s">
        <v>8</v>
      </c>
      <c r="B9" s="25">
        <v>1689205</v>
      </c>
      <c r="C9" s="26">
        <v>1175118</v>
      </c>
      <c r="D9" s="25">
        <v>680601</v>
      </c>
      <c r="J9" s="64"/>
    </row>
    <row r="10" spans="1:10" x14ac:dyDescent="0.2">
      <c r="A10" s="92" t="s">
        <v>9</v>
      </c>
      <c r="B10" s="25">
        <v>1745946</v>
      </c>
      <c r="C10" s="26">
        <v>1095372</v>
      </c>
      <c r="D10" s="25">
        <v>1072807</v>
      </c>
      <c r="J10" s="64"/>
    </row>
    <row r="11" spans="1:10" ht="28.5" x14ac:dyDescent="0.2">
      <c r="A11" s="93" t="s">
        <v>10</v>
      </c>
      <c r="B11" s="27">
        <v>-5429</v>
      </c>
      <c r="C11" s="28">
        <v>-5009</v>
      </c>
      <c r="D11" s="27">
        <v>-5310</v>
      </c>
      <c r="J11" s="64"/>
    </row>
    <row r="12" spans="1:10" ht="31.5" customHeight="1" x14ac:dyDescent="0.25">
      <c r="A12" s="4" t="s">
        <v>11</v>
      </c>
      <c r="B12" s="41">
        <f>SUM(B10:B11)</f>
        <v>1740517</v>
      </c>
      <c r="C12" s="47">
        <f>SUM(C10:C11)</f>
        <v>1090363</v>
      </c>
      <c r="D12" s="41">
        <f>SUM(D10:D11)</f>
        <v>1067497</v>
      </c>
      <c r="J12" s="64"/>
    </row>
    <row r="13" spans="1:10" ht="15" x14ac:dyDescent="0.25">
      <c r="A13" s="84" t="s">
        <v>12</v>
      </c>
      <c r="B13" s="42">
        <f>B8+B9+B12</f>
        <v>7162680</v>
      </c>
      <c r="C13" s="42">
        <f>C8+C9+C12</f>
        <v>4626355</v>
      </c>
      <c r="D13" s="42">
        <f>D8+D9+D12</f>
        <v>5013591.6899999995</v>
      </c>
      <c r="J13" s="64"/>
    </row>
    <row r="14" spans="1:10" ht="16.5" customHeight="1" x14ac:dyDescent="0.2">
      <c r="A14" s="91" t="s">
        <v>13</v>
      </c>
      <c r="B14" s="23">
        <v>915243</v>
      </c>
      <c r="C14" s="15">
        <v>1101636</v>
      </c>
      <c r="D14" s="23">
        <v>802795</v>
      </c>
      <c r="J14" s="64"/>
    </row>
    <row r="15" spans="1:10" ht="26.25" customHeight="1" x14ac:dyDescent="0.2">
      <c r="A15" s="1" t="s">
        <v>14</v>
      </c>
      <c r="B15" s="25">
        <v>121222</v>
      </c>
      <c r="C15" s="26">
        <v>75827</v>
      </c>
      <c r="D15" s="25">
        <v>87494</v>
      </c>
      <c r="J15" s="64"/>
    </row>
    <row r="16" spans="1:10" x14ac:dyDescent="0.2">
      <c r="A16" s="91" t="s">
        <v>15</v>
      </c>
      <c r="B16" s="25">
        <v>246036</v>
      </c>
      <c r="C16" s="26">
        <v>357035</v>
      </c>
      <c r="D16" s="25">
        <v>307447</v>
      </c>
      <c r="J16" s="64"/>
    </row>
    <row r="17" spans="1:10" ht="27.75" customHeight="1" x14ac:dyDescent="0.2">
      <c r="A17" s="94" t="s">
        <v>16</v>
      </c>
      <c r="B17" s="27">
        <v>-78</v>
      </c>
      <c r="C17" s="28">
        <v>-10337</v>
      </c>
      <c r="D17" s="27">
        <v>-5370</v>
      </c>
      <c r="J17" s="64"/>
    </row>
    <row r="18" spans="1:10" ht="17.25" customHeight="1" x14ac:dyDescent="0.25">
      <c r="A18" s="4" t="s">
        <v>17</v>
      </c>
      <c r="B18" s="43">
        <f>B16+B17</f>
        <v>245958</v>
      </c>
      <c r="C18" s="43">
        <f>C16+C17</f>
        <v>346698</v>
      </c>
      <c r="D18" s="43">
        <f>D16+D17</f>
        <v>302077</v>
      </c>
      <c r="J18" s="64"/>
    </row>
    <row r="19" spans="1:10" x14ac:dyDescent="0.2">
      <c r="A19" s="91" t="s">
        <v>18</v>
      </c>
      <c r="B19" s="25">
        <v>9415754</v>
      </c>
      <c r="C19" s="26">
        <f>8100731+13775</f>
        <v>8114506</v>
      </c>
      <c r="D19" s="25">
        <v>8439171</v>
      </c>
      <c r="J19" s="64"/>
    </row>
    <row r="20" spans="1:10" ht="28.5" x14ac:dyDescent="0.2">
      <c r="A20" s="94" t="s">
        <v>19</v>
      </c>
      <c r="B20" s="27">
        <v>-409445</v>
      </c>
      <c r="C20" s="28">
        <v>-446536</v>
      </c>
      <c r="D20" s="27">
        <v>-419932</v>
      </c>
      <c r="J20" s="64"/>
    </row>
    <row r="21" spans="1:10" ht="15" x14ac:dyDescent="0.25">
      <c r="A21" s="4" t="s">
        <v>20</v>
      </c>
      <c r="B21" s="44">
        <f>SUM(B19:B20)</f>
        <v>9006309</v>
      </c>
      <c r="C21" s="44">
        <f>SUM(C19:C20)</f>
        <v>7667970</v>
      </c>
      <c r="D21" s="44">
        <f>SUM(D19:D20)</f>
        <v>8019239</v>
      </c>
      <c r="J21" s="64"/>
    </row>
    <row r="22" spans="1:10" ht="15" x14ac:dyDescent="0.25">
      <c r="A22" s="95" t="s">
        <v>21</v>
      </c>
      <c r="B22" s="43">
        <f>B18+B21</f>
        <v>9252267</v>
      </c>
      <c r="C22" s="43">
        <f>C18+C21</f>
        <v>8014668</v>
      </c>
      <c r="D22" s="43">
        <f>D18+D21</f>
        <v>8321316</v>
      </c>
      <c r="E22" s="50"/>
      <c r="J22" s="64"/>
    </row>
    <row r="23" spans="1:10" ht="28.5" x14ac:dyDescent="0.2">
      <c r="A23" s="1" t="s">
        <v>22</v>
      </c>
      <c r="B23" s="27">
        <v>425</v>
      </c>
      <c r="C23" s="28">
        <v>0</v>
      </c>
      <c r="D23" s="27">
        <v>4526</v>
      </c>
      <c r="J23" s="64"/>
    </row>
    <row r="24" spans="1:10" x14ac:dyDescent="0.2">
      <c r="A24" s="96" t="s">
        <v>23</v>
      </c>
      <c r="B24" s="27">
        <v>74680</v>
      </c>
      <c r="C24" s="28">
        <v>4809</v>
      </c>
      <c r="D24" s="27">
        <v>0</v>
      </c>
      <c r="J24" s="64"/>
    </row>
    <row r="25" spans="1:10" x14ac:dyDescent="0.2">
      <c r="A25" s="91" t="s">
        <v>24</v>
      </c>
      <c r="B25" s="25">
        <v>770764</v>
      </c>
      <c r="C25" s="26">
        <v>541086</v>
      </c>
      <c r="D25" s="25">
        <f>545464+33796</f>
        <v>579260</v>
      </c>
      <c r="J25" s="64"/>
    </row>
    <row r="26" spans="1:10" x14ac:dyDescent="0.2">
      <c r="A26" s="2" t="s">
        <v>25</v>
      </c>
      <c r="B26" s="25">
        <v>31929</v>
      </c>
      <c r="C26" s="28">
        <v>0</v>
      </c>
      <c r="D26" s="25">
        <v>33796</v>
      </c>
      <c r="J26" s="64"/>
    </row>
    <row r="27" spans="1:10" ht="14.25" customHeight="1" x14ac:dyDescent="0.2">
      <c r="A27" s="97" t="s">
        <v>26</v>
      </c>
      <c r="B27" s="25">
        <v>539315</v>
      </c>
      <c r="C27" s="26">
        <v>1055588</v>
      </c>
      <c r="D27" s="25">
        <f>537736-33796</f>
        <v>503940</v>
      </c>
      <c r="J27" s="64"/>
    </row>
    <row r="28" spans="1:10" ht="13.5" customHeight="1" x14ac:dyDescent="0.2">
      <c r="A28" s="65"/>
      <c r="B28" s="23"/>
      <c r="C28" s="15"/>
      <c r="D28" s="23"/>
      <c r="J28" s="64"/>
    </row>
    <row r="29" spans="1:10" ht="15.75" thickBot="1" x14ac:dyDescent="0.3">
      <c r="A29" s="98" t="s">
        <v>27</v>
      </c>
      <c r="B29" s="29">
        <f>B13+B14+B15+B22+B23+B24+B25+B27+B26</f>
        <v>18868525</v>
      </c>
      <c r="C29" s="66">
        <f>C13+C14+C15+C22+C23+C24+C25+C27+C26</f>
        <v>15419969</v>
      </c>
      <c r="D29" s="29">
        <f>D13+D14+D15+D22+D23+D24+D25+D27+D26</f>
        <v>15346718.689999999</v>
      </c>
      <c r="E29" s="67"/>
      <c r="F29" s="64"/>
      <c r="G29" s="64"/>
      <c r="J29" s="64"/>
    </row>
    <row r="30" spans="1:10" ht="15.75" thickTop="1" x14ac:dyDescent="0.25">
      <c r="A30" s="62"/>
      <c r="B30" s="30"/>
      <c r="C30" s="68"/>
      <c r="D30" s="30"/>
      <c r="J30" s="64"/>
    </row>
    <row r="31" spans="1:10" ht="15" x14ac:dyDescent="0.25">
      <c r="A31" s="4" t="s">
        <v>28</v>
      </c>
      <c r="B31" s="31"/>
      <c r="C31" s="69"/>
      <c r="D31" s="31"/>
      <c r="J31" s="64"/>
    </row>
    <row r="32" spans="1:10" ht="15" x14ac:dyDescent="0.25">
      <c r="A32" s="99" t="s">
        <v>29</v>
      </c>
      <c r="B32" s="32"/>
      <c r="C32" s="32"/>
      <c r="D32" s="32"/>
      <c r="J32" s="64"/>
    </row>
    <row r="33" spans="1:10" ht="28.5" customHeight="1" x14ac:dyDescent="0.2">
      <c r="A33" s="100" t="s">
        <v>30</v>
      </c>
      <c r="B33" s="25">
        <v>551991</v>
      </c>
      <c r="C33" s="26">
        <v>604716</v>
      </c>
      <c r="D33" s="25">
        <v>710215</v>
      </c>
      <c r="J33" s="64"/>
    </row>
    <row r="34" spans="1:10" x14ac:dyDescent="0.2">
      <c r="A34" s="97" t="s">
        <v>31</v>
      </c>
      <c r="B34" s="23">
        <v>13827424</v>
      </c>
      <c r="C34" s="15">
        <v>10398937</v>
      </c>
      <c r="D34" s="23">
        <v>10490012</v>
      </c>
      <c r="J34" s="64"/>
    </row>
    <row r="35" spans="1:10" x14ac:dyDescent="0.2">
      <c r="A35" s="97" t="s">
        <v>32</v>
      </c>
      <c r="B35" s="25">
        <v>1481138</v>
      </c>
      <c r="C35" s="26">
        <v>1419213</v>
      </c>
      <c r="D35" s="25">
        <v>1595868</v>
      </c>
      <c r="J35" s="64"/>
    </row>
    <row r="36" spans="1:10" x14ac:dyDescent="0.2">
      <c r="A36" s="97" t="s">
        <v>33</v>
      </c>
      <c r="B36" s="25">
        <v>0</v>
      </c>
      <c r="C36" s="26">
        <v>6151</v>
      </c>
      <c r="D36" s="25">
        <v>0</v>
      </c>
      <c r="J36" s="64"/>
    </row>
    <row r="37" spans="1:10" x14ac:dyDescent="0.2">
      <c r="A37" s="91" t="s">
        <v>34</v>
      </c>
      <c r="B37" s="25">
        <f>14455+9134</f>
        <v>23589</v>
      </c>
      <c r="C37" s="26">
        <f>16285+11070</f>
        <v>27355</v>
      </c>
      <c r="D37" s="25">
        <v>19587</v>
      </c>
      <c r="F37" s="64"/>
      <c r="J37" s="64"/>
    </row>
    <row r="38" spans="1:10" ht="27.75" customHeight="1" x14ac:dyDescent="0.2">
      <c r="A38" s="1" t="s">
        <v>35</v>
      </c>
      <c r="B38" s="33">
        <v>142767</v>
      </c>
      <c r="C38" s="34">
        <v>99992</v>
      </c>
      <c r="D38" s="33">
        <v>106912</v>
      </c>
      <c r="J38" s="64"/>
    </row>
    <row r="39" spans="1:10" x14ac:dyDescent="0.2">
      <c r="A39" s="91" t="s">
        <v>36</v>
      </c>
      <c r="B39" s="33">
        <v>0</v>
      </c>
      <c r="C39" s="34">
        <v>0</v>
      </c>
      <c r="D39" s="33">
        <v>0</v>
      </c>
      <c r="J39" s="64"/>
    </row>
    <row r="40" spans="1:10" x14ac:dyDescent="0.2">
      <c r="A40" s="91" t="s">
        <v>37</v>
      </c>
      <c r="B40" s="33">
        <v>33678</v>
      </c>
      <c r="C40" s="34">
        <v>0</v>
      </c>
      <c r="D40" s="33">
        <v>39356</v>
      </c>
      <c r="J40" s="64"/>
    </row>
    <row r="41" spans="1:10" ht="18" customHeight="1" x14ac:dyDescent="0.2">
      <c r="A41" s="92" t="s">
        <v>38</v>
      </c>
      <c r="B41" s="25">
        <v>471475</v>
      </c>
      <c r="C41" s="26">
        <v>888879</v>
      </c>
      <c r="D41" s="25">
        <v>277714</v>
      </c>
      <c r="J41" s="64"/>
    </row>
    <row r="42" spans="1:10" x14ac:dyDescent="0.2">
      <c r="A42" s="65"/>
      <c r="B42" s="23"/>
      <c r="C42" s="15"/>
      <c r="D42" s="23"/>
      <c r="J42" s="64"/>
    </row>
    <row r="43" spans="1:10" ht="15" x14ac:dyDescent="0.25">
      <c r="A43" s="98" t="s">
        <v>39</v>
      </c>
      <c r="B43" s="35">
        <f>SUM(B33:B41)</f>
        <v>16532062</v>
      </c>
      <c r="C43" s="35">
        <f>SUM(C33:C41)</f>
        <v>13445243</v>
      </c>
      <c r="D43" s="35">
        <f>SUM(D33:D41)</f>
        <v>13239664</v>
      </c>
      <c r="E43" s="67"/>
      <c r="F43" s="64"/>
      <c r="G43" s="64"/>
      <c r="H43" s="50"/>
      <c r="J43" s="64"/>
    </row>
    <row r="44" spans="1:10" x14ac:dyDescent="0.2">
      <c r="A44" s="65"/>
      <c r="B44" s="31"/>
      <c r="C44" s="69"/>
      <c r="D44" s="31"/>
      <c r="H44" s="64"/>
      <c r="J44" s="64"/>
    </row>
    <row r="45" spans="1:10" ht="13.5" customHeight="1" x14ac:dyDescent="0.25">
      <c r="A45" s="1" t="s">
        <v>40</v>
      </c>
      <c r="B45" s="32"/>
      <c r="C45" s="32"/>
      <c r="D45" s="32"/>
      <c r="J45" s="64"/>
    </row>
    <row r="46" spans="1:10" x14ac:dyDescent="0.2">
      <c r="A46" s="97" t="s">
        <v>41</v>
      </c>
      <c r="B46" s="25">
        <v>1936748</v>
      </c>
      <c r="C46" s="26">
        <v>1503474</v>
      </c>
      <c r="D46" s="25">
        <v>1734163</v>
      </c>
      <c r="J46" s="64"/>
    </row>
    <row r="47" spans="1:10" x14ac:dyDescent="0.2">
      <c r="A47" s="101" t="s">
        <v>42</v>
      </c>
      <c r="B47" s="33">
        <v>0</v>
      </c>
      <c r="C47" s="34">
        <v>0</v>
      </c>
      <c r="D47" s="33">
        <v>0</v>
      </c>
      <c r="J47" s="64"/>
    </row>
    <row r="48" spans="1:10" x14ac:dyDescent="0.2">
      <c r="A48" s="97" t="s">
        <v>43</v>
      </c>
      <c r="B48" s="36">
        <v>399715</v>
      </c>
      <c r="C48" s="37">
        <v>471252</v>
      </c>
      <c r="D48" s="36">
        <v>372892</v>
      </c>
      <c r="J48" s="64"/>
    </row>
    <row r="49" spans="1:10" x14ac:dyDescent="0.2">
      <c r="A49" s="65"/>
      <c r="B49" s="38"/>
      <c r="C49" s="38"/>
      <c r="D49" s="38"/>
      <c r="G49" s="64"/>
      <c r="J49" s="64"/>
    </row>
    <row r="50" spans="1:10" x14ac:dyDescent="0.2">
      <c r="A50" s="1" t="s">
        <v>44</v>
      </c>
      <c r="B50" s="31">
        <f>SUM(B46:B48)</f>
        <v>2336463</v>
      </c>
      <c r="C50" s="31">
        <f>SUM(C46:C48)</f>
        <v>1974726</v>
      </c>
      <c r="D50" s="31">
        <f>SUM(D46:D48)</f>
        <v>2107055</v>
      </c>
      <c r="J50" s="64"/>
    </row>
    <row r="51" spans="1:10" ht="15" x14ac:dyDescent="0.25">
      <c r="A51" s="4"/>
      <c r="B51" s="30"/>
      <c r="C51" s="30"/>
      <c r="D51" s="30"/>
      <c r="J51" s="64"/>
    </row>
    <row r="52" spans="1:10" ht="17.25" customHeight="1" thickBot="1" x14ac:dyDescent="0.3">
      <c r="A52" s="5" t="s">
        <v>45</v>
      </c>
      <c r="B52" s="29">
        <f>B43+B50</f>
        <v>18868525</v>
      </c>
      <c r="C52" s="29">
        <f>C43+C50</f>
        <v>15419969</v>
      </c>
      <c r="D52" s="29">
        <f>D43+D50</f>
        <v>15346719</v>
      </c>
      <c r="F52" s="64"/>
      <c r="G52" s="64"/>
      <c r="J52" s="64"/>
    </row>
    <row r="53" spans="1:10" ht="15.75" thickTop="1" x14ac:dyDescent="0.25">
      <c r="A53" s="70"/>
      <c r="B53" s="30"/>
      <c r="C53" s="30"/>
      <c r="D53" s="30"/>
    </row>
    <row r="54" spans="1:10" x14ac:dyDescent="0.2">
      <c r="A54" s="71"/>
    </row>
    <row r="55" spans="1:10" x14ac:dyDescent="0.2">
      <c r="A55" s="102" t="s">
        <v>46</v>
      </c>
      <c r="B55" s="3"/>
      <c r="C55" s="102" t="s">
        <v>46</v>
      </c>
      <c r="D55" s="3"/>
    </row>
    <row r="56" spans="1:10" ht="15" x14ac:dyDescent="0.25">
      <c r="A56" s="103" t="s">
        <v>47</v>
      </c>
      <c r="B56" s="13"/>
      <c r="C56" s="103" t="s">
        <v>48</v>
      </c>
      <c r="D56" s="13"/>
    </row>
    <row r="57" spans="1:10" ht="15" x14ac:dyDescent="0.25">
      <c r="A57" s="103" t="s">
        <v>49</v>
      </c>
      <c r="B57" s="13"/>
      <c r="C57" s="103" t="s">
        <v>50</v>
      </c>
      <c r="D57" s="13"/>
    </row>
    <row r="58" spans="1:10" x14ac:dyDescent="0.2">
      <c r="A58" s="40"/>
      <c r="D58" s="19"/>
    </row>
    <row r="59" spans="1:10" x14ac:dyDescent="0.2">
      <c r="A59" s="85"/>
      <c r="D59" s="19"/>
    </row>
    <row r="60" spans="1:10" x14ac:dyDescent="0.2">
      <c r="A60" s="102" t="s">
        <v>51</v>
      </c>
      <c r="D60" s="19"/>
    </row>
    <row r="61" spans="1:10" ht="42.75" x14ac:dyDescent="0.2">
      <c r="A61" s="40" t="s">
        <v>52</v>
      </c>
      <c r="B61" s="73">
        <v>-12253</v>
      </c>
      <c r="C61" s="73">
        <v>-3298</v>
      </c>
      <c r="D61" s="50">
        <v>-10814</v>
      </c>
    </row>
    <row r="62" spans="1:10" ht="42.75" x14ac:dyDescent="0.2">
      <c r="A62" s="40" t="s">
        <v>53</v>
      </c>
      <c r="B62" s="73">
        <v>-613628</v>
      </c>
      <c r="C62" s="73">
        <v>-509230</v>
      </c>
      <c r="D62" s="73">
        <v>-484100</v>
      </c>
    </row>
    <row r="63" spans="1:10" ht="28.5" x14ac:dyDescent="0.2">
      <c r="A63" s="40" t="s">
        <v>54</v>
      </c>
      <c r="B63" s="73">
        <v>8488</v>
      </c>
      <c r="C63" s="73">
        <v>9531</v>
      </c>
      <c r="D63" s="51">
        <v>8891</v>
      </c>
    </row>
    <row r="64" spans="1:10" ht="42" customHeight="1" x14ac:dyDescent="0.2">
      <c r="A64" s="40"/>
    </row>
    <row r="65" spans="1:1" x14ac:dyDescent="0.2">
      <c r="A65" s="40"/>
    </row>
  </sheetData>
  <mergeCells count="2">
    <mergeCell ref="A1:D1"/>
    <mergeCell ref="A2:D2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F33" sqref="A1:XFD1048576"/>
    </sheetView>
  </sheetViews>
  <sheetFormatPr defaultColWidth="9.140625" defaultRowHeight="14.25" x14ac:dyDescent="0.2"/>
  <cols>
    <col min="1" max="1" width="48.7109375" style="18" customWidth="1"/>
    <col min="2" max="2" width="20.42578125" style="18" customWidth="1"/>
    <col min="3" max="3" width="23.140625" style="18" customWidth="1"/>
    <col min="4" max="4" width="22.5703125" style="18" customWidth="1"/>
    <col min="5" max="5" width="17.140625" style="18" bestFit="1" customWidth="1"/>
    <col min="6" max="6" width="14.140625" style="18" bestFit="1" customWidth="1"/>
    <col min="7" max="7" width="24.5703125" style="18" customWidth="1"/>
    <col min="8" max="16384" width="9.140625" style="18"/>
  </cols>
  <sheetData>
    <row r="1" spans="1:5" s="18" customFormat="1" ht="18" customHeight="1" x14ac:dyDescent="0.25">
      <c r="A1" s="57" t="s">
        <v>0</v>
      </c>
      <c r="B1" s="57"/>
      <c r="C1" s="57"/>
    </row>
    <row r="2" spans="1:5" s="18" customFormat="1" ht="32.25" customHeight="1" x14ac:dyDescent="0.25">
      <c r="A2" s="58" t="s">
        <v>55</v>
      </c>
      <c r="B2" s="58"/>
      <c r="C2" s="58"/>
    </row>
    <row r="3" spans="1:5" s="18" customFormat="1" ht="15" x14ac:dyDescent="0.25">
      <c r="A3" s="55"/>
      <c r="B3" s="56"/>
      <c r="C3" s="56"/>
    </row>
    <row r="4" spans="1:5" s="18" customFormat="1" ht="15" x14ac:dyDescent="0.2">
      <c r="A4" s="59"/>
      <c r="B4" s="60"/>
      <c r="C4" s="74"/>
    </row>
    <row r="5" spans="1:5" s="18" customFormat="1" ht="30" x14ac:dyDescent="0.25">
      <c r="A5" s="75"/>
      <c r="B5" s="24" t="s">
        <v>4</v>
      </c>
      <c r="C5" s="24" t="s">
        <v>5</v>
      </c>
    </row>
    <row r="6" spans="1:5" s="18" customFormat="1" ht="15.75" thickBot="1" x14ac:dyDescent="0.3">
      <c r="A6" s="75"/>
      <c r="B6" s="6" t="s">
        <v>3</v>
      </c>
      <c r="C6" s="6" t="s">
        <v>3</v>
      </c>
    </row>
    <row r="7" spans="1:5" s="18" customFormat="1" ht="30.75" customHeight="1" x14ac:dyDescent="0.2">
      <c r="A7" s="8" t="s">
        <v>56</v>
      </c>
      <c r="B7" s="16">
        <f>986749-23978</f>
        <v>962771</v>
      </c>
      <c r="C7" s="16">
        <v>879624</v>
      </c>
      <c r="E7" s="50"/>
    </row>
    <row r="8" spans="1:5" s="18" customFormat="1" x14ac:dyDescent="0.2">
      <c r="A8" s="7" t="s">
        <v>57</v>
      </c>
      <c r="B8" s="16">
        <v>-235465</v>
      </c>
      <c r="C8" s="16">
        <v>-242302</v>
      </c>
      <c r="E8" s="50"/>
    </row>
    <row r="9" spans="1:5" s="18" customFormat="1" ht="28.5" x14ac:dyDescent="0.2">
      <c r="A9" s="8" t="s">
        <v>58</v>
      </c>
      <c r="B9" s="21">
        <f>SUM(B7:B8)</f>
        <v>727306</v>
      </c>
      <c r="C9" s="76">
        <f>SUM(C7:C8)</f>
        <v>637322</v>
      </c>
      <c r="E9" s="50"/>
    </row>
    <row r="10" spans="1:5" s="18" customFormat="1" ht="28.5" x14ac:dyDescent="0.2">
      <c r="A10" s="8" t="s">
        <v>59</v>
      </c>
      <c r="B10" s="16">
        <v>18950</v>
      </c>
      <c r="C10" s="14">
        <v>-197813</v>
      </c>
      <c r="E10" s="50"/>
    </row>
    <row r="11" spans="1:5" s="18" customFormat="1" ht="15" x14ac:dyDescent="0.2">
      <c r="A11" s="89" t="s">
        <v>60</v>
      </c>
      <c r="B11" s="20">
        <f>B9+B10</f>
        <v>746256</v>
      </c>
      <c r="C11" s="20">
        <f>C9+C10</f>
        <v>439509</v>
      </c>
      <c r="E11" s="50"/>
    </row>
    <row r="12" spans="1:5" s="18" customFormat="1" x14ac:dyDescent="0.2">
      <c r="A12" s="10" t="s">
        <v>61</v>
      </c>
      <c r="B12" s="16">
        <v>337353</v>
      </c>
      <c r="C12" s="16">
        <v>277261</v>
      </c>
      <c r="E12" s="50"/>
    </row>
    <row r="13" spans="1:5" s="18" customFormat="1" x14ac:dyDescent="0.2">
      <c r="A13" s="10" t="s">
        <v>62</v>
      </c>
      <c r="B13" s="16">
        <v>-254102</v>
      </c>
      <c r="C13" s="14">
        <v>-55395</v>
      </c>
      <c r="E13" s="50"/>
    </row>
    <row r="14" spans="1:5" s="18" customFormat="1" x14ac:dyDescent="0.2">
      <c r="A14" s="9" t="s">
        <v>63</v>
      </c>
      <c r="B14" s="16">
        <v>259580</v>
      </c>
      <c r="C14" s="14">
        <v>193297</v>
      </c>
      <c r="E14" s="50"/>
    </row>
    <row r="15" spans="1:5" s="18" customFormat="1" ht="28.5" x14ac:dyDescent="0.2">
      <c r="A15" s="8" t="s">
        <v>64</v>
      </c>
      <c r="B15" s="16">
        <v>44005</v>
      </c>
      <c r="C15" s="14">
        <v>17266</v>
      </c>
      <c r="E15" s="50"/>
    </row>
    <row r="16" spans="1:5" s="18" customFormat="1" x14ac:dyDescent="0.2">
      <c r="A16" s="9" t="s">
        <v>65</v>
      </c>
      <c r="B16" s="87">
        <v>34768</v>
      </c>
      <c r="C16" s="88">
        <v>1974</v>
      </c>
      <c r="E16" s="50"/>
    </row>
    <row r="17" spans="1:6" s="18" customFormat="1" ht="15" x14ac:dyDescent="0.2">
      <c r="A17" s="89" t="s">
        <v>66</v>
      </c>
      <c r="B17" s="20">
        <f>SUM(B12:B16)</f>
        <v>421604</v>
      </c>
      <c r="C17" s="20">
        <f>SUM(C12:C16)</f>
        <v>434403</v>
      </c>
      <c r="E17" s="50"/>
    </row>
    <row r="18" spans="1:6" s="18" customFormat="1" x14ac:dyDescent="0.2">
      <c r="A18" s="77"/>
      <c r="B18" s="22"/>
      <c r="C18" s="49"/>
      <c r="E18" s="50"/>
    </row>
    <row r="19" spans="1:6" s="18" customFormat="1" x14ac:dyDescent="0.2">
      <c r="A19" s="11" t="s">
        <v>67</v>
      </c>
      <c r="B19" s="16">
        <v>-862448</v>
      </c>
      <c r="C19" s="14">
        <v>-764652</v>
      </c>
      <c r="E19" s="50"/>
    </row>
    <row r="20" spans="1:6" s="18" customFormat="1" x14ac:dyDescent="0.2">
      <c r="A20" s="8" t="s">
        <v>68</v>
      </c>
      <c r="B20" s="87">
        <v>-8377</v>
      </c>
      <c r="C20" s="88">
        <v>4358</v>
      </c>
      <c r="E20" s="50"/>
    </row>
    <row r="21" spans="1:6" s="18" customFormat="1" ht="15" x14ac:dyDescent="0.25">
      <c r="A21" s="104" t="s">
        <v>69</v>
      </c>
      <c r="B21" s="90">
        <f>SUM(B19:B20)</f>
        <v>-870825</v>
      </c>
      <c r="C21" s="90">
        <f>SUM(C19:C20)</f>
        <v>-760294</v>
      </c>
      <c r="E21" s="50"/>
    </row>
    <row r="22" spans="1:6" s="18" customFormat="1" ht="15" x14ac:dyDescent="0.25">
      <c r="A22" s="106"/>
      <c r="B22" s="107"/>
      <c r="C22" s="107"/>
      <c r="E22" s="50"/>
    </row>
    <row r="23" spans="1:6" s="18" customFormat="1" ht="18" customHeight="1" x14ac:dyDescent="0.2">
      <c r="A23" s="108" t="s">
        <v>70</v>
      </c>
      <c r="B23" s="109">
        <f>B11+B17+B21</f>
        <v>297035</v>
      </c>
      <c r="C23" s="109">
        <f>C11+C17+C21</f>
        <v>113618</v>
      </c>
      <c r="E23" s="50"/>
    </row>
    <row r="24" spans="1:6" s="18" customFormat="1" x14ac:dyDescent="0.2">
      <c r="A24" s="12"/>
      <c r="B24" s="45"/>
      <c r="C24" s="49"/>
      <c r="E24" s="50"/>
    </row>
    <row r="25" spans="1:6" s="18" customFormat="1" x14ac:dyDescent="0.2">
      <c r="A25" s="12" t="s">
        <v>71</v>
      </c>
      <c r="B25" s="17">
        <v>-16975</v>
      </c>
      <c r="C25" s="17">
        <v>-17238</v>
      </c>
      <c r="E25" s="50"/>
    </row>
    <row r="26" spans="1:6" s="18" customFormat="1" x14ac:dyDescent="0.2">
      <c r="A26" s="105" t="s">
        <v>72</v>
      </c>
      <c r="B26" s="110">
        <f>B23+B25</f>
        <v>280060</v>
      </c>
      <c r="C26" s="110">
        <f>C23+C25</f>
        <v>96380</v>
      </c>
      <c r="E26" s="50"/>
    </row>
    <row r="27" spans="1:6" s="18" customFormat="1" x14ac:dyDescent="0.2">
      <c r="B27" s="46"/>
      <c r="C27" s="45"/>
      <c r="D27" s="50"/>
      <c r="E27" s="50"/>
    </row>
    <row r="28" spans="1:6" s="18" customFormat="1" ht="15" x14ac:dyDescent="0.25">
      <c r="A28" s="86" t="s">
        <v>73</v>
      </c>
      <c r="B28" s="111">
        <f>B26</f>
        <v>280060</v>
      </c>
      <c r="C28" s="111">
        <f>C26</f>
        <v>96380</v>
      </c>
      <c r="E28" s="50"/>
      <c r="F28" s="50"/>
    </row>
    <row r="29" spans="1:6" s="18" customFormat="1" x14ac:dyDescent="0.2">
      <c r="A29" s="2" t="s">
        <v>74</v>
      </c>
      <c r="B29" s="79">
        <f>B28/387349513*1000</f>
        <v>0.72301626980488809</v>
      </c>
      <c r="C29" s="79">
        <f>C28/300694759*1000</f>
        <v>0.32052437601680978</v>
      </c>
    </row>
    <row r="30" spans="1:6" s="18" customFormat="1" ht="15" x14ac:dyDescent="0.25">
      <c r="A30" s="78"/>
      <c r="B30" s="80"/>
      <c r="C30" s="81"/>
    </row>
    <row r="31" spans="1:6" s="18" customFormat="1" ht="15" x14ac:dyDescent="0.25">
      <c r="A31" s="78"/>
      <c r="B31" s="80"/>
      <c r="C31" s="81"/>
    </row>
    <row r="32" spans="1:6" s="18" customFormat="1" x14ac:dyDescent="0.2">
      <c r="A32" s="102" t="s">
        <v>46</v>
      </c>
      <c r="B32" s="3"/>
      <c r="C32" s="102" t="s">
        <v>46</v>
      </c>
      <c r="D32" s="3"/>
    </row>
    <row r="33" spans="1:4" s="18" customFormat="1" ht="15" x14ac:dyDescent="0.25">
      <c r="A33" s="103" t="s">
        <v>47</v>
      </c>
      <c r="B33" s="13"/>
      <c r="C33" s="103" t="s">
        <v>48</v>
      </c>
      <c r="D33" s="13"/>
    </row>
    <row r="34" spans="1:4" s="18" customFormat="1" ht="15" x14ac:dyDescent="0.25">
      <c r="A34" s="103" t="s">
        <v>49</v>
      </c>
      <c r="B34" s="13"/>
      <c r="C34" s="103" t="s">
        <v>50</v>
      </c>
      <c r="D34" s="13"/>
    </row>
    <row r="35" spans="1:4" s="18" customFormat="1" x14ac:dyDescent="0.2">
      <c r="A35" s="2"/>
      <c r="B35" s="2"/>
      <c r="C35" s="2"/>
      <c r="D35" s="2"/>
    </row>
    <row r="36" spans="1:4" s="18" customFormat="1" ht="28.5" x14ac:dyDescent="0.2">
      <c r="A36" s="112" t="s">
        <v>75</v>
      </c>
      <c r="B36" s="52">
        <v>135880</v>
      </c>
      <c r="C36" s="52">
        <v>120368</v>
      </c>
      <c r="D36" s="2"/>
    </row>
    <row r="37" spans="1:4" s="18" customFormat="1" ht="28.5" x14ac:dyDescent="0.2">
      <c r="A37" s="112" t="s">
        <v>76</v>
      </c>
      <c r="B37" s="53">
        <v>0.35079429672601659</v>
      </c>
      <c r="C37" s="54">
        <v>0.40029962743713798</v>
      </c>
      <c r="D37" s="2"/>
    </row>
    <row r="38" spans="1:4" s="18" customFormat="1" x14ac:dyDescent="0.2">
      <c r="A38" s="2"/>
      <c r="B38" s="2"/>
      <c r="C38" s="2"/>
      <c r="D38" s="2"/>
    </row>
    <row r="39" spans="1:4" s="18" customFormat="1" x14ac:dyDescent="0.2">
      <c r="A39" s="40"/>
      <c r="B39" s="51"/>
      <c r="C39" s="51"/>
    </row>
    <row r="40" spans="1:4" s="18" customFormat="1" x14ac:dyDescent="0.2">
      <c r="A40" s="40"/>
      <c r="B40" s="82"/>
      <c r="C40" s="83"/>
    </row>
    <row r="42" spans="1:4" s="18" customFormat="1" x14ac:dyDescent="0.2">
      <c r="C42" s="79"/>
    </row>
    <row r="43" spans="1:4" s="18" customFormat="1" x14ac:dyDescent="0.2">
      <c r="B43" s="79"/>
      <c r="C43" s="79"/>
    </row>
  </sheetData>
  <mergeCells count="2">
    <mergeCell ref="A1:C1"/>
    <mergeCell ref="A2:C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BS</vt:lpstr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2021-07-14T07:13:07Z</cp:lastPrinted>
  <dcterms:created xsi:type="dcterms:W3CDTF">1996-10-08T23:32:33Z</dcterms:created>
  <dcterms:modified xsi:type="dcterms:W3CDTF">2021-10-28T13:05:09Z</dcterms:modified>
</cp:coreProperties>
</file>