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ЗАДА\Фин. отчетность\Фин. отчет - 2016г\Англ. вариант за 2016г\"/>
    </mc:Choice>
  </mc:AlternateContent>
  <bookViews>
    <workbookView xWindow="0" yWindow="0" windowWidth="20490" windowHeight="7755" tabRatio="449" activeTab="3"/>
  </bookViews>
  <sheets>
    <sheet name="BS" sheetId="3" r:id="rId1"/>
    <sheet name="PL" sheetId="6" r:id="rId2"/>
    <sheet name="CF" sheetId="7" r:id="rId3"/>
    <sheet name="CE" sheetId="8" r:id="rId4"/>
  </sheets>
  <definedNames>
    <definedName name="_xlnm.Print_Area" localSheetId="0">BS!$A$3:$D$45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E24" i="8" l="1"/>
  <c r="E23" i="8"/>
  <c r="E22" i="8"/>
  <c r="E21" i="8"/>
  <c r="E19" i="8"/>
  <c r="E18" i="8"/>
  <c r="E17" i="8"/>
  <c r="E16" i="8"/>
  <c r="D15" i="8"/>
  <c r="D20" i="8" s="1"/>
  <c r="D25" i="8" s="1"/>
  <c r="C15" i="8"/>
  <c r="C20" i="8" s="1"/>
  <c r="C25" i="8" s="1"/>
  <c r="B15" i="8"/>
  <c r="B20" i="8" s="1"/>
  <c r="B25" i="8" s="1"/>
  <c r="E14" i="8"/>
  <c r="E13" i="8"/>
  <c r="E12" i="8"/>
  <c r="E11" i="8"/>
  <c r="E9" i="8"/>
  <c r="D46" i="7"/>
  <c r="C46" i="7"/>
  <c r="B46" i="7"/>
  <c r="D39" i="7"/>
  <c r="C39" i="7"/>
  <c r="B39" i="7"/>
  <c r="D31" i="7"/>
  <c r="D33" i="7" s="1"/>
  <c r="C31" i="7"/>
  <c r="C33" i="7" s="1"/>
  <c r="C17" i="7"/>
  <c r="B17" i="7"/>
  <c r="B31" i="7" s="1"/>
  <c r="B33" i="7" s="1"/>
  <c r="B48" i="7" s="1"/>
  <c r="B50" i="7" s="1"/>
  <c r="D48" i="7" l="1"/>
  <c r="D50" i="7" s="1"/>
  <c r="C48" i="7"/>
  <c r="C50" i="7" s="1"/>
  <c r="E15" i="8"/>
  <c r="E20" i="8" s="1"/>
  <c r="E25" i="8" s="1"/>
  <c r="D22" i="6"/>
  <c r="D26" i="6" s="1"/>
  <c r="D29" i="6" s="1"/>
  <c r="D31" i="6" s="1"/>
  <c r="D18" i="6"/>
  <c r="D10" i="6"/>
  <c r="D12" i="6" s="1"/>
  <c r="C10" i="6"/>
  <c r="C12" i="6"/>
  <c r="C20" i="6" s="1"/>
  <c r="C22" i="6" s="1"/>
  <c r="C26" i="6" s="1"/>
  <c r="C29" i="6" s="1"/>
  <c r="C31" i="6" s="1"/>
  <c r="C32" i="6" s="1"/>
  <c r="C18" i="6"/>
  <c r="B10" i="6"/>
  <c r="B12" i="6"/>
  <c r="B20" i="6" s="1"/>
  <c r="B22" i="6" s="1"/>
  <c r="B26" i="6" s="1"/>
  <c r="B29" i="6" s="1"/>
  <c r="B31" i="6" s="1"/>
  <c r="B32" i="6" s="1"/>
  <c r="B18" i="6"/>
  <c r="B41" i="3"/>
  <c r="C41" i="3"/>
  <c r="D41" i="3"/>
  <c r="D35" i="3"/>
  <c r="D43" i="3" s="1"/>
  <c r="C35" i="3"/>
  <c r="B35" i="3"/>
  <c r="D19" i="3"/>
  <c r="D20" i="3" s="1"/>
  <c r="D25" i="3" s="1"/>
  <c r="C19" i="3"/>
  <c r="B19" i="3"/>
  <c r="D16" i="3"/>
  <c r="C16" i="3"/>
  <c r="B16" i="3"/>
  <c r="B20" i="3" s="1"/>
  <c r="D11" i="3"/>
  <c r="C11" i="3"/>
  <c r="B11" i="3"/>
  <c r="C43" i="3"/>
  <c r="B43" i="3"/>
  <c r="B25" i="3" l="1"/>
  <c r="C20" i="3"/>
  <c r="C25" i="3" s="1"/>
</calcChain>
</file>

<file path=xl/sharedStrings.xml><?xml version="1.0" encoding="utf-8"?>
<sst xmlns="http://schemas.openxmlformats.org/spreadsheetml/2006/main" count="174" uniqueCount="109">
  <si>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</si>
  <si>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</si>
  <si>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</si>
  <si>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</si>
  <si>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</si>
  <si>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</si>
  <si>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</si>
  <si>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</si>
  <si>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</si>
  <si>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</si>
  <si>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Statement of financial position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</si>
  <si>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</si>
  <si>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</si>
  <si>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</si>
  <si>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</si>
  <si>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</si>
  <si>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</si>
  <si>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</si>
  <si>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</si>
  <si>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</si>
  <si>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</si>
  <si>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</si>
  <si>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</si>
  <si>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</si>
  <si>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</si>
  <si>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</si>
  <si>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</si>
  <si>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</si>
  <si>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</si>
  <si>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</si>
  <si>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</si>
  <si>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</si>
  <si>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</si>
  <si>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</si>
  <si>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</si>
  <si>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</si>
  <si>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</si>
  <si>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</si>
  <si>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</si>
  <si>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</si>
  <si>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</si>
  <si>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</si>
  <si>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</si>
  <si>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</si>
  <si>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</si>
  <si>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</si>
  <si>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</si>
  <si>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</si>
  <si>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</si>
  <si>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</si>
  <si>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</si>
  <si>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December 2015</t>
  </si>
  <si>
    <t>Chairman of the Board</t>
  </si>
  <si>
    <t>As at 31 March 2016</t>
  </si>
  <si>
    <t>March 2016</t>
  </si>
  <si>
    <t>For the period ended 31 March 2016</t>
  </si>
  <si>
    <t>March 2015</t>
  </si>
  <si>
    <t>In addition paid capital</t>
  </si>
  <si>
    <t>Open Joint Stock Company "Commercial Bank KYRGYZSTAN"</t>
  </si>
  <si>
    <t>Total loans to customers</t>
  </si>
  <si>
    <t>Total loans</t>
  </si>
  <si>
    <t>Retained earnings</t>
  </si>
  <si>
    <t>________________________________</t>
  </si>
  <si>
    <t>Mr. N. ILEBAEV</t>
  </si>
  <si>
    <t>Ms. E. DJENBAEVA</t>
  </si>
  <si>
    <t xml:space="preserve">Chief Accountant </t>
  </si>
  <si>
    <t>Statement of Cash Flows</t>
  </si>
  <si>
    <t>CASH FLOWS FROM OPERATING ACTIVITIES:</t>
  </si>
  <si>
    <t>Interest received</t>
  </si>
  <si>
    <t>Interest paid</t>
  </si>
  <si>
    <t>Fee and commission paid</t>
  </si>
  <si>
    <t>Net receipts from trading in foreign currencies</t>
  </si>
  <si>
    <t>Other income received</t>
  </si>
  <si>
    <t>Operating expenses paid</t>
  </si>
  <si>
    <t>Cash flows from operating activities before changes in net operating assets</t>
  </si>
  <si>
    <t>Changes in operating assets and liabilities:</t>
  </si>
  <si>
    <t>(Increase) decrease in operating assets:</t>
  </si>
  <si>
    <t xml:space="preserve"> - pledged under REPO-AGREEMENT</t>
  </si>
  <si>
    <t>Income tax paid</t>
  </si>
  <si>
    <t>Net cash (outflow)/inflow from operating activities</t>
  </si>
  <si>
    <t>CASH FLOWS FROM INVESTING ACTIVITIES:</t>
  </si>
  <si>
    <t>Purchase of property and equipment</t>
  </si>
  <si>
    <t>Purchase of investments held-to-maturity</t>
  </si>
  <si>
    <t>Proceeds from redemption of investments held to maturity</t>
  </si>
  <si>
    <t>Net cash outflow from investing activities</t>
  </si>
  <si>
    <t>Repayment of other borrowed funds</t>
  </si>
  <si>
    <t>Dividends paid</t>
  </si>
  <si>
    <t>Net cash inflow/(outflow) from financing activities</t>
  </si>
  <si>
    <t>Effect of changes in foreign exchange rate fluctions on cash and cash equivalents</t>
  </si>
  <si>
    <t>Net change in cash and cash equivalents</t>
  </si>
  <si>
    <t>Cash and cash equivalents, beginning of the year</t>
  </si>
  <si>
    <t>Cash and cash equivalents, end of the year</t>
  </si>
  <si>
    <t>Additional paid-in capital</t>
  </si>
  <si>
    <t>Total equity</t>
  </si>
  <si>
    <t>Issue of ordinary shares</t>
  </si>
  <si>
    <t>Dividends declared</t>
  </si>
  <si>
    <t xml:space="preserve">Net cash (outflow)/inflow from operating activities before income tax </t>
  </si>
  <si>
    <t xml:space="preserve">Net receipts (payments) from financial instruments at fair value through profit and loss </t>
  </si>
  <si>
    <t>Proceeds on sale of property and equipment</t>
  </si>
  <si>
    <t>CASH FLOWS FROM FINANCING ACTIVITIES:</t>
  </si>
  <si>
    <t>Proceeds from other borrowed funds</t>
  </si>
  <si>
    <t>Share purchase</t>
  </si>
  <si>
    <t>Increase (decrease) in operating liabilities:</t>
  </si>
  <si>
    <t xml:space="preserve">Statement of Changes in Equity </t>
  </si>
  <si>
    <t>As at 31 December 2014</t>
  </si>
  <si>
    <t>Total comprehensive income fof the period</t>
  </si>
  <si>
    <t>Reinvestment of retained earnings to share capital and additional paid-in capital</t>
  </si>
  <si>
    <t>As at 31 March 2015</t>
  </si>
  <si>
    <t>As at 31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</si>
</sst>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mmmm\ yyyy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4" fillId="0" borderId="0"/>
  </cellStyleXfs>
  <cellXfs count="162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2" borderId="0" xfId="7" applyNumberFormat="1" applyFont="1" applyFill="1" applyBorder="1" applyAlignment="1">
      <alignment horizontal="center"/>
    </xf>
    <xf numFmtId="3" fontId="11" fillId="2" borderId="0" xfId="1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166" fontId="11" fillId="2" borderId="0" xfId="8" applyNumberFormat="1" applyFont="1" applyFill="1" applyAlignment="1">
      <alignment horizontal="right"/>
    </xf>
    <xf numFmtId="3" fontId="12" fillId="2" borderId="3" xfId="2" applyNumberFormat="1" applyFont="1" applyFill="1" applyBorder="1" applyAlignment="1"/>
    <xf numFmtId="166" fontId="12" fillId="2" borderId="0" xfId="2" applyNumberFormat="1" applyFont="1" applyFill="1" applyBorder="1" applyAlignment="1"/>
    <xf numFmtId="164" fontId="11" fillId="2" borderId="0" xfId="2" applyNumberFormat="1" applyFont="1" applyFill="1" applyBorder="1" applyAlignment="1">
      <alignment horizontal="left"/>
    </xf>
    <xf numFmtId="3" fontId="12" fillId="2" borderId="2" xfId="2" applyNumberFormat="1" applyFont="1" applyFill="1" applyBorder="1" applyAlignment="1"/>
    <xf numFmtId="0" fontId="8" fillId="2" borderId="0" xfId="7" applyFont="1" applyFill="1" applyBorder="1" applyAlignment="1">
      <alignment horizontal="left" wrapText="1"/>
    </xf>
    <xf numFmtId="164" fontId="8" fillId="2" borderId="0" xfId="2" applyNumberFormat="1" applyFont="1" applyFill="1" applyBorder="1" applyAlignment="1">
      <alignment horizontal="left"/>
    </xf>
    <xf numFmtId="3" fontId="10" fillId="2" borderId="0" xfId="2" applyNumberFormat="1" applyFont="1" applyFill="1" applyBorder="1" applyAlignment="1"/>
    <xf numFmtId="166" fontId="10" fillId="2" borderId="0" xfId="2" applyNumberFormat="1" applyFont="1" applyFill="1" applyBorder="1" applyAlignment="1"/>
    <xf numFmtId="3" fontId="10" fillId="2" borderId="3" xfId="2" applyNumberFormat="1" applyFont="1" applyFill="1" applyBorder="1" applyAlignment="1"/>
    <xf numFmtId="14" fontId="10" fillId="2" borderId="0" xfId="7" applyNumberFormat="1" applyFont="1" applyFill="1" applyBorder="1" applyAlignment="1">
      <alignment horizontal="center" wrapText="1"/>
    </xf>
    <xf numFmtId="14" fontId="10" fillId="2" borderId="1" xfId="7" applyNumberFormat="1" applyFont="1" applyFill="1" applyBorder="1" applyAlignment="1">
      <alignment horizontal="center"/>
    </xf>
    <xf numFmtId="166" fontId="10" fillId="2" borderId="2" xfId="11" applyNumberFormat="1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166" fontId="12" fillId="2" borderId="0" xfId="11" applyNumberFormat="1" applyFont="1" applyFill="1" applyBorder="1" applyAlignment="1">
      <alignment vertical="center"/>
    </xf>
    <xf numFmtId="0" fontId="11" fillId="2" borderId="0" xfId="7" applyFont="1" applyFill="1" applyBorder="1" applyAlignment="1">
      <alignment vertical="center"/>
    </xf>
    <xf numFmtId="166" fontId="12" fillId="2" borderId="3" xfId="8" applyNumberFormat="1" applyFont="1" applyFill="1" applyBorder="1" applyAlignment="1">
      <alignment vertical="center"/>
    </xf>
    <xf numFmtId="166" fontId="11" fillId="2" borderId="0" xfId="8" applyNumberFormat="1" applyFont="1" applyFill="1" applyBorder="1" applyAlignment="1">
      <alignment vertical="center"/>
    </xf>
    <xf numFmtId="166" fontId="10" fillId="2" borderId="3" xfId="11" applyNumberFormat="1" applyFont="1" applyFill="1" applyBorder="1" applyAlignment="1">
      <alignment vertical="center"/>
    </xf>
    <xf numFmtId="166" fontId="10" fillId="2" borderId="0" xfId="11" applyNumberFormat="1" applyFont="1" applyFill="1" applyBorder="1" applyAlignment="1">
      <alignment vertical="center"/>
    </xf>
    <xf numFmtId="166" fontId="7" fillId="2" borderId="3" xfId="9" applyNumberFormat="1" applyFont="1" applyFill="1" applyBorder="1" applyAlignment="1">
      <alignment vertical="center"/>
    </xf>
    <xf numFmtId="166" fontId="7" fillId="2" borderId="0" xfId="9" applyNumberFormat="1" applyFont="1" applyFill="1" applyBorder="1" applyAlignment="1">
      <alignment vertical="center"/>
    </xf>
    <xf numFmtId="166" fontId="8" fillId="2" borderId="0" xfId="8" applyNumberFormat="1" applyFont="1" applyFill="1" applyBorder="1" applyAlignment="1">
      <alignment vertical="center"/>
    </xf>
    <xf numFmtId="166" fontId="12" fillId="2" borderId="0" xfId="8" applyNumberFormat="1" applyFont="1" applyFill="1" applyBorder="1" applyAlignment="1">
      <alignment vertical="center"/>
    </xf>
    <xf numFmtId="0" fontId="9" fillId="2" borderId="0" xfId="9" applyFont="1" applyFill="1" applyBorder="1"/>
    <xf numFmtId="166" fontId="11" fillId="2" borderId="0" xfId="8" applyNumberFormat="1" applyFont="1" applyFill="1" applyBorder="1" applyAlignment="1">
      <alignment vertical="center" wrapText="1"/>
    </xf>
    <xf numFmtId="0" fontId="9" fillId="0" borderId="5" xfId="9" applyFont="1" applyFill="1" applyBorder="1"/>
    <xf numFmtId="168" fontId="10" fillId="2" borderId="5" xfId="11" applyNumberFormat="1" applyFont="1" applyFill="1" applyBorder="1" applyAlignment="1"/>
    <xf numFmtId="166" fontId="8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3" fontId="11" fillId="0" borderId="0" xfId="1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3" fontId="8" fillId="0" borderId="0" xfId="1" applyNumberFormat="1" applyFont="1" applyFill="1" applyAlignment="1">
      <alignment horizontal="right"/>
    </xf>
    <xf numFmtId="0" fontId="7" fillId="0" borderId="0" xfId="9" applyFont="1" applyFill="1"/>
    <xf numFmtId="166" fontId="7" fillId="0" borderId="0" xfId="9" applyNumberFormat="1" applyFont="1" applyFill="1"/>
    <xf numFmtId="166" fontId="7" fillId="0" borderId="3" xfId="9" applyNumberFormat="1" applyFont="1" applyFill="1" applyBorder="1"/>
    <xf numFmtId="3" fontId="11" fillId="0" borderId="0" xfId="11" applyNumberFormat="1" applyFont="1" applyFill="1" applyAlignment="1">
      <alignment horizontal="right"/>
    </xf>
    <xf numFmtId="3" fontId="8" fillId="0" borderId="0" xfId="8" applyNumberFormat="1" applyFont="1" applyFill="1" applyAlignment="1">
      <alignment vertical="center"/>
    </xf>
    <xf numFmtId="3" fontId="9" fillId="0" borderId="0" xfId="0" applyNumberFormat="1" applyFont="1" applyFill="1"/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8" fillId="0" borderId="0" xfId="8" applyNumberFormat="1" applyFont="1" applyFill="1" applyAlignment="1">
      <alignment vertical="center" wrapText="1"/>
    </xf>
    <xf numFmtId="0" fontId="7" fillId="0" borderId="1" xfId="9" applyFont="1" applyFill="1" applyBorder="1"/>
    <xf numFmtId="3" fontId="11" fillId="0" borderId="0" xfId="8" applyNumberFormat="1" applyFont="1" applyFill="1" applyAlignment="1">
      <alignment horizontal="right"/>
    </xf>
    <xf numFmtId="0" fontId="8" fillId="0" borderId="0" xfId="9" applyFont="1"/>
    <xf numFmtId="0" fontId="10" fillId="0" borderId="0" xfId="9" applyFont="1" applyAlignment="1">
      <alignment horizontal="left"/>
    </xf>
    <xf numFmtId="0" fontId="8" fillId="0" borderId="0" xfId="9" applyFont="1" applyBorder="1"/>
    <xf numFmtId="0" fontId="8" fillId="0" borderId="0" xfId="13" applyFont="1" applyAlignment="1">
      <alignment horizontal="left" vertical="center"/>
    </xf>
    <xf numFmtId="0" fontId="10" fillId="0" borderId="0" xfId="13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13" quotePrefix="1" applyFont="1" applyBorder="1" applyAlignment="1">
      <alignment horizontal="left" vertical="center" wrapText="1"/>
    </xf>
    <xf numFmtId="166" fontId="8" fillId="0" borderId="0" xfId="8" applyNumberFormat="1" applyFont="1" applyFill="1" applyBorder="1" applyAlignment="1">
      <alignment horizontal="right"/>
    </xf>
    <xf numFmtId="0" fontId="8" fillId="0" borderId="0" xfId="13" applyFont="1" applyBorder="1" applyAlignment="1">
      <alignment horizontal="left" vertical="center"/>
    </xf>
    <xf numFmtId="0" fontId="10" fillId="0" borderId="0" xfId="13" applyFont="1" applyBorder="1" applyAlignment="1">
      <alignment horizontal="left" vertical="center"/>
    </xf>
    <xf numFmtId="0" fontId="10" fillId="0" borderId="0" xfId="13" applyFont="1" applyBorder="1" applyAlignment="1">
      <alignment horizontal="left" vertical="center" wrapText="1"/>
    </xf>
    <xf numFmtId="0" fontId="8" fillId="0" borderId="0" xfId="13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0" borderId="0" xfId="8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 vertical="center"/>
    </xf>
    <xf numFmtId="0" fontId="8" fillId="0" borderId="4" xfId="13" quotePrefix="1" applyFont="1" applyBorder="1" applyAlignment="1">
      <alignment horizontal="left" vertical="center" wrapText="1"/>
    </xf>
    <xf numFmtId="166" fontId="8" fillId="0" borderId="4" xfId="8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 vertical="center"/>
    </xf>
    <xf numFmtId="3" fontId="8" fillId="0" borderId="0" xfId="13" applyNumberFormat="1" applyFont="1" applyBorder="1" applyAlignment="1">
      <alignment horizontal="right"/>
    </xf>
    <xf numFmtId="3" fontId="10" fillId="0" borderId="0" xfId="13" applyNumberFormat="1" applyFont="1" applyBorder="1" applyAlignment="1">
      <alignment horizontal="right"/>
    </xf>
    <xf numFmtId="3" fontId="10" fillId="0" borderId="1" xfId="13" applyNumberFormat="1" applyFont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166" fontId="8" fillId="0" borderId="0" xfId="13" applyNumberFormat="1" applyFont="1" applyBorder="1" applyAlignment="1">
      <alignment horizontal="right" vertical="center"/>
    </xf>
    <xf numFmtId="3" fontId="8" fillId="0" borderId="0" xfId="8" applyNumberFormat="1" applyFont="1" applyFill="1" applyBorder="1" applyAlignment="1">
      <alignment horizontal="right" vertical="center"/>
    </xf>
    <xf numFmtId="164" fontId="8" fillId="0" borderId="0" xfId="13" applyNumberFormat="1" applyFont="1" applyBorder="1" applyAlignment="1">
      <alignment horizontal="right" vertical="center"/>
    </xf>
    <xf numFmtId="166" fontId="8" fillId="0" borderId="0" xfId="8" applyNumberFormat="1" applyFont="1" applyFill="1" applyBorder="1" applyAlignment="1">
      <alignment horizontal="right" vertical="center"/>
    </xf>
    <xf numFmtId="3" fontId="8" fillId="0" borderId="4" xfId="13" applyNumberFormat="1" applyFont="1" applyBorder="1" applyAlignment="1">
      <alignment horizontal="right" vertical="center"/>
    </xf>
    <xf numFmtId="164" fontId="8" fillId="0" borderId="4" xfId="13" applyNumberFormat="1" applyFont="1" applyBorder="1" applyAlignment="1">
      <alignment horizontal="right" vertical="center"/>
    </xf>
    <xf numFmtId="166" fontId="8" fillId="0" borderId="4" xfId="8" applyNumberFormat="1" applyFont="1" applyFill="1" applyBorder="1" applyAlignment="1">
      <alignment horizontal="right" vertical="center"/>
    </xf>
    <xf numFmtId="3" fontId="10" fillId="0" borderId="6" xfId="13" applyNumberFormat="1" applyFont="1" applyBorder="1" applyAlignment="1">
      <alignment horizontal="right" vertical="center"/>
    </xf>
    <xf numFmtId="166" fontId="10" fillId="0" borderId="6" xfId="8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166" fontId="8" fillId="0" borderId="0" xfId="3" applyNumberFormat="1" applyFont="1" applyFill="1" applyBorder="1" applyAlignment="1">
      <alignment horizontal="right"/>
    </xf>
    <xf numFmtId="166" fontId="8" fillId="0" borderId="0" xfId="12" applyNumberFormat="1" applyFont="1" applyFill="1" applyBorder="1" applyAlignment="1">
      <alignment horizontal="right"/>
    </xf>
    <xf numFmtId="166" fontId="8" fillId="0" borderId="4" xfId="12" applyNumberFormat="1" applyFont="1" applyFill="1" applyBorder="1" applyAlignment="1">
      <alignment horizontal="right"/>
    </xf>
    <xf numFmtId="166" fontId="10" fillId="0" borderId="6" xfId="3" applyNumberFormat="1" applyFont="1" applyFill="1" applyBorder="1" applyAlignment="1">
      <alignment horizontal="right"/>
    </xf>
    <xf numFmtId="169" fontId="10" fillId="0" borderId="1" xfId="9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6" fontId="8" fillId="0" borderId="4" xfId="3" applyNumberFormat="1" applyFont="1" applyFill="1" applyBorder="1" applyAlignment="1">
      <alignment horizontal="right"/>
    </xf>
    <xf numFmtId="166" fontId="8" fillId="0" borderId="2" xfId="3" applyNumberFormat="1" applyFont="1" applyFill="1" applyBorder="1" applyAlignment="1">
      <alignment horizontal="right"/>
    </xf>
    <xf numFmtId="166" fontId="8" fillId="0" borderId="7" xfId="3" applyNumberFormat="1" applyFont="1" applyFill="1" applyBorder="1" applyAlignment="1">
      <alignment horizontal="right"/>
    </xf>
    <xf numFmtId="0" fontId="7" fillId="0" borderId="0" xfId="9" applyFont="1" applyFill="1" applyBorder="1"/>
    <xf numFmtId="0" fontId="10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7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9" applyFont="1" applyFill="1" applyBorder="1"/>
    <xf numFmtId="3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169" fontId="10" fillId="0" borderId="1" xfId="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4" xfId="3" applyFont="1" applyFill="1" applyBorder="1" applyAlignment="1">
      <alignment horizontal="left" vertical="center" wrapText="1"/>
    </xf>
    <xf numFmtId="166" fontId="9" fillId="0" borderId="4" xfId="0" applyNumberFormat="1" applyFont="1" applyFill="1" applyBorder="1" applyAlignment="1">
      <alignment horizontal="right"/>
    </xf>
    <xf numFmtId="0" fontId="8" fillId="0" borderId="0" xfId="9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2" fontId="8" fillId="0" borderId="0" xfId="3" applyNumberFormat="1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vertical="center" wrapText="1"/>
    </xf>
    <xf numFmtId="166" fontId="9" fillId="0" borderId="2" xfId="0" applyNumberFormat="1" applyFont="1" applyFill="1" applyBorder="1" applyAlignment="1">
      <alignment horizontal="right"/>
    </xf>
    <xf numFmtId="0" fontId="8" fillId="0" borderId="7" xfId="3" applyFont="1" applyFill="1" applyBorder="1" applyAlignment="1">
      <alignment vertical="center" wrapText="1"/>
    </xf>
    <xf numFmtId="0" fontId="8" fillId="0" borderId="4" xfId="3" applyFont="1" applyFill="1" applyBorder="1" applyAlignment="1">
      <alignment vertical="center"/>
    </xf>
    <xf numFmtId="0" fontId="8" fillId="0" borderId="6" xfId="3" applyFont="1" applyFill="1" applyBorder="1" applyAlignment="1">
      <alignment vertical="center"/>
    </xf>
    <xf numFmtId="0" fontId="10" fillId="0" borderId="0" xfId="3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0" fillId="0" borderId="0" xfId="13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7" fillId="0" borderId="0" xfId="9" applyNumberFormat="1" applyFont="1" applyFill="1"/>
    <xf numFmtId="3" fontId="7" fillId="0" borderId="2" xfId="9" applyNumberFormat="1" applyFont="1" applyFill="1" applyBorder="1"/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CAP" xfId="13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zoomScaleNormal="100" workbookViewId="0">
      <selection activeCell="A46" sqref="A46"/>
    </sheetView>
  </sheetViews>
  <sheetFormatPr defaultRowHeight="12.75" x14ac:dyDescent="0.2"/>
  <cols>
    <col min="1" max="1" width="36.28515625" style="20" customWidth="1"/>
    <col min="2" max="3" width="11.7109375" style="1" customWidth="1"/>
    <col min="4" max="4" width="13" style="1" customWidth="1"/>
    <col min="5" max="5" width="4.28515625" style="1" customWidth="1"/>
    <col min="6" max="16384" width="9.140625" style="1"/>
  </cols>
  <sheetData>
    <row r="1" spans="1:5" x14ac:dyDescent="0.2">
      <c r="A1" s="11" t="s">
        <v>58</v>
      </c>
    </row>
    <row r="3" spans="1:5" x14ac:dyDescent="0.2">
      <c r="A3" s="11" t="s">
        <v>10</v>
      </c>
    </row>
    <row r="4" spans="1:5" ht="12.75" customHeight="1" x14ac:dyDescent="0.2">
      <c r="A4" s="8" t="s">
        <v>53</v>
      </c>
      <c r="B4" s="2"/>
      <c r="C4" s="2"/>
      <c r="D4" s="2"/>
    </row>
    <row r="5" spans="1:5" s="10" customFormat="1" x14ac:dyDescent="0.2">
      <c r="A5" s="12"/>
      <c r="B5" s="51" t="s">
        <v>54</v>
      </c>
      <c r="C5" s="51" t="s">
        <v>56</v>
      </c>
      <c r="D5" s="130" t="s">
        <v>51</v>
      </c>
      <c r="E5" s="1"/>
    </row>
    <row r="6" spans="1:5" ht="13.5" thickBot="1" x14ac:dyDescent="0.25">
      <c r="A6" s="13"/>
      <c r="B6" s="52" t="s">
        <v>12</v>
      </c>
      <c r="C6" s="52" t="s">
        <v>12</v>
      </c>
      <c r="D6" s="85" t="s">
        <v>12</v>
      </c>
    </row>
    <row r="7" spans="1:5" x14ac:dyDescent="0.2">
      <c r="A7" s="8" t="s">
        <v>11</v>
      </c>
      <c r="B7" s="37"/>
      <c r="C7" s="37"/>
      <c r="D7" s="37"/>
    </row>
    <row r="8" spans="1:5" x14ac:dyDescent="0.2">
      <c r="A8" s="7" t="s">
        <v>34</v>
      </c>
      <c r="B8" s="72">
        <v>1965789</v>
      </c>
      <c r="C8" s="72">
        <v>857453</v>
      </c>
      <c r="D8" s="72">
        <v>1268581</v>
      </c>
    </row>
    <row r="9" spans="1:5" x14ac:dyDescent="0.2">
      <c r="A9" s="14" t="s">
        <v>0</v>
      </c>
      <c r="B9" s="72">
        <v>714348</v>
      </c>
      <c r="C9" s="72">
        <v>610977</v>
      </c>
      <c r="D9" s="72">
        <v>700390</v>
      </c>
    </row>
    <row r="10" spans="1:5" x14ac:dyDescent="0.2">
      <c r="A10" s="14" t="s">
        <v>33</v>
      </c>
      <c r="B10" s="72">
        <v>1316325</v>
      </c>
      <c r="C10" s="72">
        <v>980937</v>
      </c>
      <c r="D10" s="72">
        <v>2337287</v>
      </c>
    </row>
    <row r="11" spans="1:5" x14ac:dyDescent="0.2">
      <c r="A11" s="8" t="s">
        <v>28</v>
      </c>
      <c r="B11" s="39">
        <f>B8+B9+B10</f>
        <v>3996462</v>
      </c>
      <c r="C11" s="39">
        <f>C8+C9+C10</f>
        <v>2449367</v>
      </c>
      <c r="D11" s="39">
        <f>D8+D9+D10</f>
        <v>4306258</v>
      </c>
    </row>
    <row r="12" spans="1:5" s="3" customFormat="1" x14ac:dyDescent="0.2">
      <c r="A12" s="7" t="s">
        <v>1</v>
      </c>
      <c r="B12" s="86">
        <v>492725</v>
      </c>
      <c r="C12" s="86">
        <v>318365</v>
      </c>
      <c r="D12" s="86">
        <v>312065</v>
      </c>
      <c r="E12" s="1"/>
    </row>
    <row r="13" spans="1:5" s="3" customFormat="1" x14ac:dyDescent="0.2">
      <c r="A13" s="7" t="s">
        <v>31</v>
      </c>
      <c r="B13" s="72">
        <v>452630</v>
      </c>
      <c r="C13" s="72">
        <v>385083</v>
      </c>
      <c r="D13" s="72">
        <v>446902</v>
      </c>
      <c r="E13" s="1"/>
    </row>
    <row r="14" spans="1:5" x14ac:dyDescent="0.2">
      <c r="A14" s="7" t="s">
        <v>32</v>
      </c>
      <c r="B14" s="72">
        <v>398592</v>
      </c>
      <c r="C14" s="72">
        <v>569373</v>
      </c>
      <c r="D14" s="72">
        <v>467706</v>
      </c>
    </row>
    <row r="15" spans="1:5" x14ac:dyDescent="0.2">
      <c r="A15" s="7" t="s">
        <v>30</v>
      </c>
      <c r="B15" s="73">
        <v>-898</v>
      </c>
      <c r="C15" s="73">
        <v>-1900</v>
      </c>
      <c r="D15" s="73">
        <v>-855</v>
      </c>
    </row>
    <row r="16" spans="1:5" x14ac:dyDescent="0.2">
      <c r="A16" s="8" t="s">
        <v>35</v>
      </c>
      <c r="B16" s="39">
        <f>B14+B15</f>
        <v>397694</v>
      </c>
      <c r="C16" s="39">
        <f>C14+C15</f>
        <v>567473</v>
      </c>
      <c r="D16" s="39">
        <f>D14+D15</f>
        <v>466851</v>
      </c>
    </row>
    <row r="17" spans="1:4" x14ac:dyDescent="0.2">
      <c r="A17" s="7" t="s">
        <v>29</v>
      </c>
      <c r="B17" s="72">
        <v>5158433</v>
      </c>
      <c r="C17" s="72">
        <v>5224419</v>
      </c>
      <c r="D17" s="72">
        <v>5453371</v>
      </c>
    </row>
    <row r="18" spans="1:4" x14ac:dyDescent="0.2">
      <c r="A18" s="7" t="s">
        <v>30</v>
      </c>
      <c r="B18" s="73">
        <v>-350766</v>
      </c>
      <c r="C18" s="73">
        <v>-247082</v>
      </c>
      <c r="D18" s="73">
        <v>-361927</v>
      </c>
    </row>
    <row r="19" spans="1:4" x14ac:dyDescent="0.2">
      <c r="A19" s="8" t="s">
        <v>59</v>
      </c>
      <c r="B19" s="40">
        <f>B17+B18</f>
        <v>4807667</v>
      </c>
      <c r="C19" s="40">
        <f>C17+C18</f>
        <v>4977337</v>
      </c>
      <c r="D19" s="40">
        <f>D17+D18</f>
        <v>5091444</v>
      </c>
    </row>
    <row r="20" spans="1:4" x14ac:dyDescent="0.2">
      <c r="A20" s="15" t="s">
        <v>60</v>
      </c>
      <c r="B20" s="39">
        <f>B16+B19</f>
        <v>5205361</v>
      </c>
      <c r="C20" s="39">
        <f>C16+C19</f>
        <v>5544810</v>
      </c>
      <c r="D20" s="39">
        <f>D16+D19</f>
        <v>5558295</v>
      </c>
    </row>
    <row r="21" spans="1:4" x14ac:dyDescent="0.2">
      <c r="A21" s="7" t="s">
        <v>27</v>
      </c>
      <c r="B21" s="73"/>
      <c r="C21" s="75"/>
      <c r="D21" s="41"/>
    </row>
    <row r="22" spans="1:4" x14ac:dyDescent="0.2">
      <c r="A22" s="16" t="s">
        <v>2</v>
      </c>
      <c r="B22" s="72"/>
      <c r="C22" s="72"/>
      <c r="D22" s="38"/>
    </row>
    <row r="23" spans="1:4" x14ac:dyDescent="0.2">
      <c r="A23" s="7" t="s">
        <v>26</v>
      </c>
      <c r="B23" s="72">
        <v>478986</v>
      </c>
      <c r="C23" s="72">
        <v>470332</v>
      </c>
      <c r="D23" s="72">
        <v>495181</v>
      </c>
    </row>
    <row r="24" spans="1:4" ht="13.5" customHeight="1" x14ac:dyDescent="0.2">
      <c r="A24" s="6" t="s">
        <v>25</v>
      </c>
      <c r="B24" s="72">
        <v>211645</v>
      </c>
      <c r="C24" s="72">
        <v>191318</v>
      </c>
      <c r="D24" s="72">
        <v>208195</v>
      </c>
    </row>
    <row r="25" spans="1:4" ht="13.5" thickBot="1" x14ac:dyDescent="0.25">
      <c r="A25" s="17" t="s">
        <v>20</v>
      </c>
      <c r="B25" s="42">
        <f>B11+B12+B13+B20+B21+B22+B23+B24</f>
        <v>10837809</v>
      </c>
      <c r="C25" s="42">
        <f>C11+C12+C13+C20+C21+C22+C23+C24</f>
        <v>9359275</v>
      </c>
      <c r="D25" s="42">
        <f>D11+D12+D13+D20+D21+D22+D23+D24</f>
        <v>11326896</v>
      </c>
    </row>
    <row r="26" spans="1:4" ht="13.5" thickTop="1" x14ac:dyDescent="0.2">
      <c r="A26" s="8"/>
      <c r="B26" s="43"/>
      <c r="C26" s="43"/>
      <c r="D26" s="43"/>
    </row>
    <row r="27" spans="1:4" x14ac:dyDescent="0.2">
      <c r="A27" s="13" t="s">
        <v>13</v>
      </c>
      <c r="B27" s="44"/>
      <c r="C27" s="44"/>
      <c r="D27" s="44"/>
    </row>
    <row r="28" spans="1:4" x14ac:dyDescent="0.2">
      <c r="A28" s="5" t="s">
        <v>19</v>
      </c>
      <c r="B28" s="79">
        <v>1492265</v>
      </c>
      <c r="C28" s="72">
        <v>867916</v>
      </c>
      <c r="D28" s="72">
        <v>1600927</v>
      </c>
    </row>
    <row r="29" spans="1:4" x14ac:dyDescent="0.2">
      <c r="A29" s="6" t="s">
        <v>17</v>
      </c>
      <c r="B29" s="72">
        <v>7724103</v>
      </c>
      <c r="C29" s="72">
        <v>6275925</v>
      </c>
      <c r="D29" s="72">
        <v>8152527</v>
      </c>
    </row>
    <row r="30" spans="1:4" x14ac:dyDescent="0.2">
      <c r="A30" s="6" t="s">
        <v>18</v>
      </c>
      <c r="B30" s="72">
        <v>347713</v>
      </c>
      <c r="C30" s="72">
        <v>1063990</v>
      </c>
      <c r="D30" s="72">
        <v>358874</v>
      </c>
    </row>
    <row r="31" spans="1:4" x14ac:dyDescent="0.2">
      <c r="A31" s="6" t="s">
        <v>16</v>
      </c>
      <c r="B31" s="72"/>
      <c r="C31" s="72">
        <v>2400</v>
      </c>
      <c r="D31" s="72"/>
    </row>
    <row r="32" spans="1:4" x14ac:dyDescent="0.2">
      <c r="A32" s="7" t="s">
        <v>3</v>
      </c>
      <c r="B32" s="72">
        <v>4020</v>
      </c>
      <c r="C32" s="72">
        <v>4020</v>
      </c>
      <c r="D32" s="72">
        <v>4020</v>
      </c>
    </row>
    <row r="33" spans="1:4" x14ac:dyDescent="0.2">
      <c r="A33" s="7" t="s">
        <v>15</v>
      </c>
      <c r="B33" s="72"/>
      <c r="C33" s="72">
        <v>1187</v>
      </c>
      <c r="D33" s="72">
        <v>6922</v>
      </c>
    </row>
    <row r="34" spans="1:4" x14ac:dyDescent="0.2">
      <c r="A34" s="14" t="s">
        <v>14</v>
      </c>
      <c r="B34" s="72">
        <v>177344</v>
      </c>
      <c r="C34" s="72">
        <v>129197</v>
      </c>
      <c r="D34" s="72">
        <v>183801</v>
      </c>
    </row>
    <row r="35" spans="1:4" x14ac:dyDescent="0.2">
      <c r="A35" s="17" t="s">
        <v>21</v>
      </c>
      <c r="B35" s="45">
        <f>SUM(B28:B34)</f>
        <v>9745445</v>
      </c>
      <c r="C35" s="45">
        <f>SUM(C28:C34)</f>
        <v>8344635</v>
      </c>
      <c r="D35" s="45">
        <f>SUM(D28:D34)</f>
        <v>10307071</v>
      </c>
    </row>
    <row r="36" spans="1:4" x14ac:dyDescent="0.2">
      <c r="A36" s="7"/>
      <c r="B36" s="46"/>
      <c r="C36" s="46"/>
      <c r="D36" s="46"/>
    </row>
    <row r="37" spans="1:4" ht="12.75" customHeight="1" x14ac:dyDescent="0.2">
      <c r="A37" s="13" t="s">
        <v>22</v>
      </c>
      <c r="B37" s="47"/>
      <c r="C37" s="47"/>
      <c r="D37" s="47"/>
    </row>
    <row r="38" spans="1:4" x14ac:dyDescent="0.2">
      <c r="A38" s="6" t="s">
        <v>4</v>
      </c>
      <c r="B38" s="72">
        <v>921310</v>
      </c>
      <c r="C38" s="72">
        <v>781987</v>
      </c>
      <c r="D38" s="72">
        <v>921310</v>
      </c>
    </row>
    <row r="39" spans="1:4" x14ac:dyDescent="0.2">
      <c r="A39" s="6" t="s">
        <v>57</v>
      </c>
      <c r="B39" s="72">
        <v>72573</v>
      </c>
      <c r="C39" s="72">
        <v>610</v>
      </c>
      <c r="D39" s="72">
        <v>161</v>
      </c>
    </row>
    <row r="40" spans="1:4" x14ac:dyDescent="0.2">
      <c r="A40" s="6" t="s">
        <v>61</v>
      </c>
      <c r="B40" s="74">
        <v>98481</v>
      </c>
      <c r="C40" s="74">
        <v>232043</v>
      </c>
      <c r="D40" s="74">
        <v>98354</v>
      </c>
    </row>
    <row r="41" spans="1:4" x14ac:dyDescent="0.2">
      <c r="A41" s="13" t="s">
        <v>23</v>
      </c>
      <c r="B41" s="48">
        <f>SUM(B38:B40)</f>
        <v>1092364</v>
      </c>
      <c r="C41" s="48">
        <f>SUM(C38:C40)</f>
        <v>1014640</v>
      </c>
      <c r="D41" s="48">
        <f>SUM(D38:D40)</f>
        <v>1019825</v>
      </c>
    </row>
    <row r="42" spans="1:4" x14ac:dyDescent="0.2">
      <c r="A42" s="8"/>
      <c r="B42" s="49"/>
      <c r="C42" s="49"/>
      <c r="D42" s="49"/>
    </row>
    <row r="43" spans="1:4" ht="13.5" thickBot="1" x14ac:dyDescent="0.25">
      <c r="A43" s="18" t="s">
        <v>24</v>
      </c>
      <c r="B43" s="50">
        <f>B35+B41</f>
        <v>10837809</v>
      </c>
      <c r="C43" s="50">
        <f>C35+C41</f>
        <v>9359275</v>
      </c>
      <c r="D43" s="50">
        <f>D35+D41</f>
        <v>11326896</v>
      </c>
    </row>
    <row r="44" spans="1:4" ht="13.5" thickTop="1" x14ac:dyDescent="0.2">
      <c r="A44" s="7"/>
    </row>
    <row r="45" spans="1:4" x14ac:dyDescent="0.2">
      <c r="A45" s="19"/>
      <c r="B45" s="9"/>
      <c r="C45" s="9"/>
      <c r="D45" s="9"/>
    </row>
    <row r="46" spans="1:4" x14ac:dyDescent="0.2">
      <c r="B46" s="4"/>
      <c r="C46" s="4"/>
      <c r="D46" s="4"/>
    </row>
    <row r="47" spans="1:4" x14ac:dyDescent="0.2">
      <c r="A47" s="20" t="s">
        <v>62</v>
      </c>
      <c r="B47" s="4"/>
      <c r="C47" s="20" t="s">
        <v>62</v>
      </c>
    </row>
    <row r="48" spans="1:4" x14ac:dyDescent="0.2">
      <c r="A48" s="11" t="s">
        <v>63</v>
      </c>
      <c r="B48" s="3"/>
      <c r="C48" s="11" t="s">
        <v>64</v>
      </c>
    </row>
    <row r="49" spans="1:3" x14ac:dyDescent="0.2">
      <c r="A49" s="11" t="s">
        <v>52</v>
      </c>
      <c r="B49" s="3"/>
      <c r="C49" s="11" t="s">
        <v>65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4" zoomScaleNormal="100" workbookViewId="0">
      <selection activeCell="C16" sqref="C16"/>
    </sheetView>
  </sheetViews>
  <sheetFormatPr defaultRowHeight="12.75" x14ac:dyDescent="0.2"/>
  <cols>
    <col min="1" max="1" width="64.42578125" style="35" customWidth="1"/>
    <col min="2" max="2" width="11.7109375" style="22" customWidth="1"/>
    <col min="3" max="3" width="11.140625" style="22" customWidth="1"/>
    <col min="4" max="4" width="11.28515625" style="22" customWidth="1"/>
    <col min="5" max="6" width="9.140625" style="22"/>
    <col min="7" max="7" width="24.5703125" style="22" customWidth="1"/>
    <col min="8" max="16384" width="9.140625" style="22"/>
  </cols>
  <sheetData>
    <row r="1" spans="1:4" x14ac:dyDescent="0.2">
      <c r="A1" s="11" t="s">
        <v>58</v>
      </c>
    </row>
    <row r="3" spans="1:4" x14ac:dyDescent="0.2">
      <c r="A3" s="11" t="s">
        <v>36</v>
      </c>
      <c r="B3" s="21"/>
      <c r="C3" s="21"/>
    </row>
    <row r="4" spans="1:4" x14ac:dyDescent="0.2">
      <c r="A4" s="8" t="s">
        <v>55</v>
      </c>
      <c r="B4" s="23"/>
      <c r="C4" s="23"/>
    </row>
    <row r="5" spans="1:4" x14ac:dyDescent="0.2">
      <c r="A5" s="26"/>
      <c r="B5" s="23"/>
      <c r="C5" s="23"/>
    </row>
    <row r="6" spans="1:4" x14ac:dyDescent="0.2">
      <c r="A6" s="12"/>
      <c r="B6" s="51" t="s">
        <v>54</v>
      </c>
      <c r="C6" s="51" t="s">
        <v>56</v>
      </c>
      <c r="D6" s="76" t="s">
        <v>51</v>
      </c>
    </row>
    <row r="7" spans="1:4" ht="13.5" thickBot="1" x14ac:dyDescent="0.25">
      <c r="A7" s="12"/>
      <c r="B7" s="52" t="s">
        <v>12</v>
      </c>
      <c r="C7" s="52" t="s">
        <v>12</v>
      </c>
      <c r="D7" s="85" t="s">
        <v>12</v>
      </c>
    </row>
    <row r="8" spans="1:4" x14ac:dyDescent="0.2">
      <c r="A8" s="27" t="s">
        <v>37</v>
      </c>
      <c r="B8" s="69">
        <v>287201</v>
      </c>
      <c r="C8" s="80">
        <v>281687</v>
      </c>
      <c r="D8" s="81">
        <v>1175690</v>
      </c>
    </row>
    <row r="9" spans="1:4" x14ac:dyDescent="0.2">
      <c r="A9" s="27" t="s">
        <v>38</v>
      </c>
      <c r="B9" s="69">
        <v>-183150</v>
      </c>
      <c r="C9" s="70">
        <v>-121075</v>
      </c>
      <c r="D9" s="81">
        <v>-584351</v>
      </c>
    </row>
    <row r="10" spans="1:4" x14ac:dyDescent="0.2">
      <c r="A10" s="8" t="s">
        <v>40</v>
      </c>
      <c r="B10" s="64">
        <f>SUM(B8:B9)</f>
        <v>104051</v>
      </c>
      <c r="C10" s="64">
        <f>SUM(C8:C9)</f>
        <v>160612</v>
      </c>
      <c r="D10" s="160">
        <f>SUM(D8:D9)</f>
        <v>591339</v>
      </c>
    </row>
    <row r="11" spans="1:4" x14ac:dyDescent="0.2">
      <c r="A11" s="7" t="s">
        <v>39</v>
      </c>
      <c r="B11" s="70">
        <v>-11617</v>
      </c>
      <c r="C11" s="69">
        <v>-13535</v>
      </c>
      <c r="D11" s="80">
        <v>-84251</v>
      </c>
    </row>
    <row r="12" spans="1:4" x14ac:dyDescent="0.2">
      <c r="A12" s="28" t="s">
        <v>5</v>
      </c>
      <c r="B12" s="53">
        <f>B10+B11</f>
        <v>92434</v>
      </c>
      <c r="C12" s="53">
        <f>C10+C11</f>
        <v>147077</v>
      </c>
      <c r="D12" s="161">
        <f>D10+D11</f>
        <v>507088</v>
      </c>
    </row>
    <row r="13" spans="1:4" x14ac:dyDescent="0.2">
      <c r="A13" s="24"/>
      <c r="B13" s="65"/>
      <c r="C13" s="54"/>
    </row>
    <row r="14" spans="1:4" x14ac:dyDescent="0.2">
      <c r="A14" s="12" t="s">
        <v>41</v>
      </c>
      <c r="B14" s="82">
        <v>59455</v>
      </c>
      <c r="C14" s="69">
        <v>53598</v>
      </c>
      <c r="D14" s="69">
        <v>249071</v>
      </c>
    </row>
    <row r="15" spans="1:4" x14ac:dyDescent="0.2">
      <c r="A15" s="12" t="s">
        <v>42</v>
      </c>
      <c r="B15" s="69">
        <v>-6571</v>
      </c>
      <c r="C15" s="69">
        <v>-729</v>
      </c>
      <c r="D15" s="69">
        <v>-28434</v>
      </c>
    </row>
    <row r="16" spans="1:4" x14ac:dyDescent="0.2">
      <c r="A16" s="24" t="s">
        <v>50</v>
      </c>
      <c r="B16" s="70">
        <v>37446</v>
      </c>
      <c r="C16" s="69">
        <v>30139</v>
      </c>
      <c r="D16" s="69">
        <v>153136</v>
      </c>
    </row>
    <row r="17" spans="1:7" x14ac:dyDescent="0.2">
      <c r="A17" s="24" t="s">
        <v>6</v>
      </c>
      <c r="B17" s="70">
        <v>459</v>
      </c>
      <c r="C17" s="69">
        <v>35</v>
      </c>
      <c r="D17" s="69">
        <v>2569</v>
      </c>
    </row>
    <row r="18" spans="1:7" x14ac:dyDescent="0.2">
      <c r="A18" s="28" t="s">
        <v>43</v>
      </c>
      <c r="B18" s="55">
        <f>SUM(B14:B17)</f>
        <v>90789</v>
      </c>
      <c r="C18" s="55">
        <f>SUM(C14:C17)</f>
        <v>83043</v>
      </c>
      <c r="D18" s="77">
        <f>SUM(D14:D17)</f>
        <v>376342</v>
      </c>
    </row>
    <row r="19" spans="1:7" x14ac:dyDescent="0.2">
      <c r="A19" s="24"/>
      <c r="B19" s="56"/>
      <c r="C19" s="63"/>
    </row>
    <row r="20" spans="1:7" x14ac:dyDescent="0.2">
      <c r="A20" s="24" t="s">
        <v>44</v>
      </c>
      <c r="B20" s="70">
        <f>B12+B18</f>
        <v>183223</v>
      </c>
      <c r="C20" s="70">
        <f>C12+C18</f>
        <v>230120</v>
      </c>
      <c r="D20" s="70">
        <v>883430</v>
      </c>
    </row>
    <row r="21" spans="1:7" x14ac:dyDescent="0.2">
      <c r="A21" s="24" t="s">
        <v>45</v>
      </c>
      <c r="B21" s="70">
        <v>-187504</v>
      </c>
      <c r="C21" s="83">
        <v>-190023</v>
      </c>
      <c r="D21" s="83">
        <v>-786050</v>
      </c>
    </row>
    <row r="22" spans="1:7" ht="13.5" thickBot="1" x14ac:dyDescent="0.25">
      <c r="A22" s="29" t="s">
        <v>48</v>
      </c>
      <c r="B22" s="57">
        <f>B20+B21</f>
        <v>-4281</v>
      </c>
      <c r="C22" s="57">
        <f t="shared" ref="C22" si="0">C20+C21</f>
        <v>40097</v>
      </c>
      <c r="D22" s="78">
        <f>D20+D21</f>
        <v>97380</v>
      </c>
      <c r="G22" s="67"/>
    </row>
    <row r="23" spans="1:7" ht="13.5" thickTop="1" x14ac:dyDescent="0.2">
      <c r="A23" s="30"/>
      <c r="B23" s="58"/>
      <c r="C23" s="58"/>
    </row>
    <row r="24" spans="1:7" x14ac:dyDescent="0.2">
      <c r="A24" s="7" t="s">
        <v>46</v>
      </c>
      <c r="B24" s="70">
        <v>4408</v>
      </c>
      <c r="C24" s="84">
        <v>-3047</v>
      </c>
      <c r="D24" s="84">
        <v>-1381</v>
      </c>
    </row>
    <row r="25" spans="1:7" x14ac:dyDescent="0.2">
      <c r="A25" s="31"/>
      <c r="B25" s="58"/>
      <c r="C25" s="66"/>
    </row>
    <row r="26" spans="1:7" ht="13.5" thickBot="1" x14ac:dyDescent="0.25">
      <c r="A26" s="29" t="s">
        <v>47</v>
      </c>
      <c r="B26" s="59">
        <f>B22+B24</f>
        <v>127</v>
      </c>
      <c r="C26" s="59">
        <f t="shared" ref="C26" si="1">C22+C24</f>
        <v>37050</v>
      </c>
      <c r="D26" s="78">
        <f>D22+D24</f>
        <v>95999</v>
      </c>
    </row>
    <row r="27" spans="1:7" ht="13.5" thickTop="1" x14ac:dyDescent="0.2">
      <c r="A27" s="32"/>
      <c r="B27" s="60"/>
      <c r="C27" s="63"/>
    </row>
    <row r="28" spans="1:7" x14ac:dyDescent="0.2">
      <c r="A28" s="25" t="s">
        <v>7</v>
      </c>
      <c r="B28" s="71"/>
      <c r="C28" s="71">
        <v>-2400</v>
      </c>
      <c r="D28" s="71">
        <v>-8755</v>
      </c>
    </row>
    <row r="29" spans="1:7" ht="13.5" thickBot="1" x14ac:dyDescent="0.25">
      <c r="A29" s="29" t="s">
        <v>8</v>
      </c>
      <c r="B29" s="61">
        <f>B28+B26</f>
        <v>127</v>
      </c>
      <c r="C29" s="61">
        <f t="shared" ref="C29" si="2">C28+C26</f>
        <v>34650</v>
      </c>
      <c r="D29" s="78">
        <f>D28+D26</f>
        <v>87244</v>
      </c>
    </row>
    <row r="30" spans="1:7" ht="13.5" thickTop="1" x14ac:dyDescent="0.2">
      <c r="A30" s="33"/>
      <c r="B30" s="62"/>
      <c r="C30" s="60"/>
    </row>
    <row r="31" spans="1:7" ht="13.5" thickBot="1" x14ac:dyDescent="0.25">
      <c r="A31" s="34" t="s">
        <v>49</v>
      </c>
      <c r="B31" s="61">
        <f>B29</f>
        <v>127</v>
      </c>
      <c r="C31" s="61">
        <f>C29</f>
        <v>34650</v>
      </c>
      <c r="D31" s="78">
        <f>D29</f>
        <v>87244</v>
      </c>
    </row>
    <row r="32" spans="1:7" ht="13.5" thickTop="1" x14ac:dyDescent="0.2">
      <c r="A32" s="36" t="s">
        <v>9</v>
      </c>
      <c r="B32" s="68">
        <f>B31/184262051*1000</f>
        <v>6.8923578843697983E-4</v>
      </c>
      <c r="C32" s="68">
        <f>C31/156397472*1000</f>
        <v>0.22155089565642086</v>
      </c>
      <c r="D32" s="76">
        <v>0.47347800000000001</v>
      </c>
    </row>
    <row r="36" spans="1:3" x14ac:dyDescent="0.2">
      <c r="A36" s="20" t="s">
        <v>62</v>
      </c>
      <c r="B36" s="20" t="s">
        <v>62</v>
      </c>
      <c r="C36" s="1"/>
    </row>
    <row r="37" spans="1:3" x14ac:dyDescent="0.2">
      <c r="A37" s="11" t="s">
        <v>63</v>
      </c>
      <c r="B37" s="11" t="s">
        <v>64</v>
      </c>
      <c r="C37" s="3"/>
    </row>
    <row r="38" spans="1:3" x14ac:dyDescent="0.2">
      <c r="A38" s="11" t="s">
        <v>52</v>
      </c>
      <c r="B38" s="11" t="s">
        <v>65</v>
      </c>
      <c r="C38" s="3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3" workbookViewId="0">
      <selection activeCell="B39" sqref="B39"/>
    </sheetView>
  </sheetViews>
  <sheetFormatPr defaultRowHeight="12.75" x14ac:dyDescent="0.2"/>
  <cols>
    <col min="1" max="1" width="56.28515625" style="125" bestFit="1" customWidth="1"/>
    <col min="2" max="2" width="16" style="125" customWidth="1"/>
    <col min="3" max="3" width="18" style="125" customWidth="1"/>
    <col min="4" max="4" width="15.5703125" style="125" customWidth="1"/>
    <col min="5" max="16384" width="9.140625" style="125"/>
  </cols>
  <sheetData>
    <row r="1" spans="1:4" x14ac:dyDescent="0.2">
      <c r="A1" s="11" t="s">
        <v>58</v>
      </c>
      <c r="B1" s="87"/>
      <c r="C1" s="87"/>
    </row>
    <row r="2" spans="1:4" x14ac:dyDescent="0.2">
      <c r="A2" s="11"/>
      <c r="B2" s="87"/>
      <c r="C2" s="87"/>
    </row>
    <row r="3" spans="1:4" x14ac:dyDescent="0.2">
      <c r="A3" s="88" t="s">
        <v>66</v>
      </c>
      <c r="B3" s="87"/>
      <c r="C3" s="87"/>
    </row>
    <row r="4" spans="1:4" x14ac:dyDescent="0.2">
      <c r="A4" s="88" t="s">
        <v>55</v>
      </c>
      <c r="B4" s="89"/>
      <c r="C4" s="89"/>
      <c r="D4" s="126"/>
    </row>
    <row r="5" spans="1:4" x14ac:dyDescent="0.2">
      <c r="A5" s="87"/>
      <c r="B5" s="136"/>
      <c r="C5" s="136"/>
      <c r="D5" s="136"/>
    </row>
    <row r="6" spans="1:4" x14ac:dyDescent="0.2">
      <c r="A6" s="156"/>
      <c r="B6" s="139" t="s">
        <v>54</v>
      </c>
      <c r="C6" s="139" t="s">
        <v>56</v>
      </c>
      <c r="D6" s="139" t="s">
        <v>51</v>
      </c>
    </row>
    <row r="7" spans="1:4" ht="13.5" thickBot="1" x14ac:dyDescent="0.25">
      <c r="A7" s="157"/>
      <c r="B7" s="140" t="s">
        <v>12</v>
      </c>
      <c r="C7" s="141" t="s">
        <v>12</v>
      </c>
      <c r="D7" s="140" t="s">
        <v>12</v>
      </c>
    </row>
    <row r="8" spans="1:4" x14ac:dyDescent="0.2">
      <c r="A8" s="134" t="s">
        <v>67</v>
      </c>
      <c r="B8" s="142"/>
      <c r="C8" s="142"/>
      <c r="D8" s="142"/>
    </row>
    <row r="9" spans="1:4" x14ac:dyDescent="0.2">
      <c r="A9" s="119" t="s">
        <v>68</v>
      </c>
      <c r="B9" s="120">
        <v>294942</v>
      </c>
      <c r="C9" s="120">
        <v>279551</v>
      </c>
      <c r="D9" s="137">
        <v>1171673</v>
      </c>
    </row>
    <row r="10" spans="1:4" x14ac:dyDescent="0.2">
      <c r="A10" s="119" t="s">
        <v>69</v>
      </c>
      <c r="B10" s="120">
        <v>-182465</v>
      </c>
      <c r="C10" s="120">
        <v>-121184</v>
      </c>
      <c r="D10" s="138">
        <v>-577283</v>
      </c>
    </row>
    <row r="11" spans="1:4" x14ac:dyDescent="0.2">
      <c r="A11" s="119" t="s">
        <v>41</v>
      </c>
      <c r="B11" s="120">
        <v>57466</v>
      </c>
      <c r="C11" s="120">
        <v>54154</v>
      </c>
      <c r="D11" s="137">
        <v>248767</v>
      </c>
    </row>
    <row r="12" spans="1:4" x14ac:dyDescent="0.2">
      <c r="A12" s="119" t="s">
        <v>70</v>
      </c>
      <c r="B12" s="120">
        <v>-6523</v>
      </c>
      <c r="C12" s="120">
        <v>-663</v>
      </c>
      <c r="D12" s="138">
        <v>-28434</v>
      </c>
    </row>
    <row r="13" spans="1:4" x14ac:dyDescent="0.2">
      <c r="A13" s="119" t="s">
        <v>71</v>
      </c>
      <c r="B13" s="120">
        <v>37062</v>
      </c>
      <c r="C13" s="120">
        <v>29704</v>
      </c>
      <c r="D13" s="137">
        <v>146360</v>
      </c>
    </row>
    <row r="14" spans="1:4" ht="25.5" x14ac:dyDescent="0.2">
      <c r="A14" s="132" t="s">
        <v>97</v>
      </c>
      <c r="B14" s="120">
        <v>0</v>
      </c>
      <c r="C14" s="120">
        <v>0</v>
      </c>
      <c r="D14" s="120">
        <v>0</v>
      </c>
    </row>
    <row r="15" spans="1:4" x14ac:dyDescent="0.2">
      <c r="A15" s="132" t="s">
        <v>72</v>
      </c>
      <c r="B15" s="120">
        <v>371</v>
      </c>
      <c r="C15" s="120">
        <v>-161</v>
      </c>
      <c r="D15" s="137">
        <v>455</v>
      </c>
    </row>
    <row r="16" spans="1:4" x14ac:dyDescent="0.2">
      <c r="A16" s="143" t="s">
        <v>73</v>
      </c>
      <c r="B16" s="127">
        <v>-148410</v>
      </c>
      <c r="C16" s="127">
        <v>-164339</v>
      </c>
      <c r="D16" s="144">
        <v>-711787</v>
      </c>
    </row>
    <row r="17" spans="1:4" x14ac:dyDescent="0.2">
      <c r="A17" s="132" t="s">
        <v>74</v>
      </c>
      <c r="B17" s="120">
        <f>SUM(B9:B16)</f>
        <v>52443</v>
      </c>
      <c r="C17" s="120">
        <f>SUM(C9:C16)</f>
        <v>77062</v>
      </c>
      <c r="D17" s="137">
        <v>249751</v>
      </c>
    </row>
    <row r="18" spans="1:4" x14ac:dyDescent="0.2">
      <c r="A18" s="132" t="s">
        <v>75</v>
      </c>
      <c r="B18" s="120"/>
      <c r="C18" s="120"/>
      <c r="D18" s="137"/>
    </row>
    <row r="19" spans="1:4" x14ac:dyDescent="0.2">
      <c r="A19" s="131" t="s">
        <v>76</v>
      </c>
      <c r="B19" s="121"/>
      <c r="C19" s="121"/>
      <c r="D19" s="137"/>
    </row>
    <row r="20" spans="1:4" x14ac:dyDescent="0.2">
      <c r="A20" s="132" t="s">
        <v>27</v>
      </c>
      <c r="B20" s="121">
        <v>0</v>
      </c>
      <c r="C20" s="121">
        <v>0</v>
      </c>
      <c r="D20" s="121">
        <v>0</v>
      </c>
    </row>
    <row r="21" spans="1:4" x14ac:dyDescent="0.2">
      <c r="A21" s="119" t="s">
        <v>77</v>
      </c>
      <c r="B21" s="121">
        <v>0</v>
      </c>
      <c r="C21" s="121">
        <v>0</v>
      </c>
      <c r="D21" s="121">
        <v>0</v>
      </c>
    </row>
    <row r="22" spans="1:4" x14ac:dyDescent="0.2">
      <c r="A22" s="133" t="s">
        <v>31</v>
      </c>
      <c r="B22" s="120">
        <v>-5728</v>
      </c>
      <c r="C22" s="120">
        <v>0</v>
      </c>
      <c r="D22" s="137"/>
    </row>
    <row r="23" spans="1:4" x14ac:dyDescent="0.2">
      <c r="A23" s="132" t="s">
        <v>32</v>
      </c>
      <c r="B23" s="120">
        <v>68803</v>
      </c>
      <c r="C23" s="120">
        <v>-438693</v>
      </c>
      <c r="D23" s="138">
        <v>-391222</v>
      </c>
    </row>
    <row r="24" spans="1:4" x14ac:dyDescent="0.2">
      <c r="A24" s="132" t="s">
        <v>29</v>
      </c>
      <c r="B24" s="120">
        <v>270556</v>
      </c>
      <c r="C24" s="120">
        <v>-165221</v>
      </c>
      <c r="D24" s="137">
        <v>499661</v>
      </c>
    </row>
    <row r="25" spans="1:4" x14ac:dyDescent="0.2">
      <c r="A25" s="132" t="s">
        <v>25</v>
      </c>
      <c r="B25" s="120">
        <v>1121</v>
      </c>
      <c r="C25" s="120">
        <v>-7354</v>
      </c>
      <c r="D25" s="138">
        <v>-15933</v>
      </c>
    </row>
    <row r="26" spans="1:4" x14ac:dyDescent="0.2">
      <c r="A26" s="131" t="s">
        <v>102</v>
      </c>
      <c r="B26" s="145"/>
      <c r="C26" s="145"/>
      <c r="D26" s="137"/>
    </row>
    <row r="27" spans="1:4" x14ac:dyDescent="0.2">
      <c r="A27" s="132" t="s">
        <v>19</v>
      </c>
      <c r="B27" s="120">
        <v>-108103</v>
      </c>
      <c r="C27" s="120">
        <v>-520167</v>
      </c>
      <c r="D27" s="137">
        <v>26578</v>
      </c>
    </row>
    <row r="28" spans="1:4" x14ac:dyDescent="0.2">
      <c r="A28" s="132" t="s">
        <v>17</v>
      </c>
      <c r="B28" s="120">
        <v>-425399</v>
      </c>
      <c r="C28" s="120">
        <v>1073364</v>
      </c>
      <c r="D28" s="137">
        <v>1828408</v>
      </c>
    </row>
    <row r="29" spans="1:4" x14ac:dyDescent="0.2">
      <c r="A29" s="133" t="s">
        <v>15</v>
      </c>
      <c r="B29" s="120">
        <v>-6919</v>
      </c>
      <c r="C29" s="120">
        <v>554</v>
      </c>
      <c r="D29" s="138">
        <v>-54683</v>
      </c>
    </row>
    <row r="30" spans="1:4" x14ac:dyDescent="0.2">
      <c r="A30" s="143" t="s">
        <v>14</v>
      </c>
      <c r="B30" s="127">
        <v>-31460</v>
      </c>
      <c r="C30" s="127">
        <v>-30882</v>
      </c>
      <c r="D30" s="146">
        <v>18548</v>
      </c>
    </row>
    <row r="31" spans="1:4" x14ac:dyDescent="0.2">
      <c r="A31" s="147" t="s">
        <v>96</v>
      </c>
      <c r="B31" s="121">
        <f>SUM(B17:B30)</f>
        <v>-184686</v>
      </c>
      <c r="C31" s="121">
        <f>SUM(C17:C30)</f>
        <v>-11337</v>
      </c>
      <c r="D31" s="120">
        <f>SUM(D17:D30)</f>
        <v>2161108</v>
      </c>
    </row>
    <row r="32" spans="1:4" x14ac:dyDescent="0.2">
      <c r="A32" s="148" t="s">
        <v>78</v>
      </c>
      <c r="B32" s="127">
        <v>0</v>
      </c>
      <c r="C32" s="127">
        <v>-3365</v>
      </c>
      <c r="D32" s="144">
        <v>-12120</v>
      </c>
    </row>
    <row r="33" spans="1:4" x14ac:dyDescent="0.2">
      <c r="A33" s="148" t="s">
        <v>79</v>
      </c>
      <c r="B33" s="122">
        <f>SUM(B31:B32)</f>
        <v>-184686</v>
      </c>
      <c r="C33" s="122">
        <f>C31+C32</f>
        <v>-14702</v>
      </c>
      <c r="D33" s="127">
        <f>D31+D32</f>
        <v>2148988</v>
      </c>
    </row>
    <row r="34" spans="1:4" x14ac:dyDescent="0.2">
      <c r="A34" s="134" t="s">
        <v>80</v>
      </c>
      <c r="B34" s="120"/>
      <c r="C34" s="120"/>
      <c r="D34" s="137"/>
    </row>
    <row r="35" spans="1:4" x14ac:dyDescent="0.2">
      <c r="A35" s="119" t="s">
        <v>81</v>
      </c>
      <c r="B35" s="120">
        <v>-3814</v>
      </c>
      <c r="C35" s="120">
        <v>-60349</v>
      </c>
      <c r="D35" s="138">
        <v>-133383</v>
      </c>
    </row>
    <row r="36" spans="1:4" x14ac:dyDescent="0.2">
      <c r="A36" s="135" t="s">
        <v>98</v>
      </c>
      <c r="B36" s="120">
        <v>87</v>
      </c>
      <c r="C36" s="120">
        <v>196</v>
      </c>
      <c r="D36" s="137">
        <v>1070</v>
      </c>
    </row>
    <row r="37" spans="1:4" x14ac:dyDescent="0.2">
      <c r="A37" s="135" t="s">
        <v>82</v>
      </c>
      <c r="B37" s="120">
        <v>-420660</v>
      </c>
      <c r="C37" s="120">
        <v>-185474</v>
      </c>
      <c r="D37" s="138">
        <v>-381468</v>
      </c>
    </row>
    <row r="38" spans="1:4" x14ac:dyDescent="0.2">
      <c r="A38" s="135" t="s">
        <v>83</v>
      </c>
      <c r="B38" s="120">
        <v>240000</v>
      </c>
      <c r="C38" s="120">
        <v>84230</v>
      </c>
      <c r="D38" s="137">
        <v>286524</v>
      </c>
    </row>
    <row r="39" spans="1:4" x14ac:dyDescent="0.2">
      <c r="A39" s="149" t="s">
        <v>84</v>
      </c>
      <c r="B39" s="128">
        <f>SUM(B35:B38)</f>
        <v>-184387</v>
      </c>
      <c r="C39" s="128">
        <f>SUM(C35:C38)</f>
        <v>-161397</v>
      </c>
      <c r="D39" s="128">
        <f>SUM(D35:D38)</f>
        <v>-227257</v>
      </c>
    </row>
    <row r="40" spans="1:4" x14ac:dyDescent="0.2">
      <c r="A40" s="134" t="s">
        <v>99</v>
      </c>
      <c r="B40" s="120"/>
      <c r="C40" s="120"/>
      <c r="D40" s="137"/>
    </row>
    <row r="41" spans="1:4" x14ac:dyDescent="0.2">
      <c r="A41" s="135" t="s">
        <v>100</v>
      </c>
      <c r="B41" s="120">
        <v>-44559</v>
      </c>
      <c r="C41" s="120">
        <v>521897</v>
      </c>
      <c r="D41" s="137">
        <v>68387</v>
      </c>
    </row>
    <row r="42" spans="1:4" x14ac:dyDescent="0.2">
      <c r="A42" s="135" t="s">
        <v>85</v>
      </c>
      <c r="B42" s="120">
        <v>33492</v>
      </c>
      <c r="C42" s="120">
        <v>0</v>
      </c>
      <c r="D42" s="138">
        <v>-296870</v>
      </c>
    </row>
    <row r="43" spans="1:4" x14ac:dyDescent="0.2">
      <c r="A43" s="135" t="s">
        <v>101</v>
      </c>
      <c r="B43" s="120">
        <v>72412</v>
      </c>
      <c r="C43" s="120">
        <v>0</v>
      </c>
      <c r="D43" s="138">
        <v>0</v>
      </c>
    </row>
    <row r="44" spans="1:4" x14ac:dyDescent="0.2">
      <c r="A44" s="135" t="s">
        <v>92</v>
      </c>
      <c r="B44" s="120"/>
      <c r="C44" s="120"/>
      <c r="D44" s="138"/>
    </row>
    <row r="45" spans="1:4" x14ac:dyDescent="0.2">
      <c r="A45" s="119" t="s">
        <v>86</v>
      </c>
      <c r="B45" s="120">
        <v>-156</v>
      </c>
      <c r="C45" s="120">
        <v>-235</v>
      </c>
      <c r="D45" s="138">
        <v>-47030</v>
      </c>
    </row>
    <row r="46" spans="1:4" x14ac:dyDescent="0.2">
      <c r="A46" s="150" t="s">
        <v>87</v>
      </c>
      <c r="B46" s="128">
        <f>SUM(B41:B45)</f>
        <v>61189</v>
      </c>
      <c r="C46" s="128">
        <f>SUM(C41:C45)</f>
        <v>521662</v>
      </c>
      <c r="D46" s="128">
        <f>SUM(D41:D45)</f>
        <v>-275513</v>
      </c>
    </row>
    <row r="47" spans="1:4" x14ac:dyDescent="0.2">
      <c r="A47" s="151" t="s">
        <v>88</v>
      </c>
      <c r="B47" s="128">
        <v>-1912</v>
      </c>
      <c r="C47" s="128">
        <v>-51025</v>
      </c>
      <c r="D47" s="152">
        <v>505211</v>
      </c>
    </row>
    <row r="48" spans="1:4" x14ac:dyDescent="0.2">
      <c r="A48" s="153" t="s">
        <v>89</v>
      </c>
      <c r="B48" s="129">
        <f>B33+B39+B46+B47</f>
        <v>-309796</v>
      </c>
      <c r="C48" s="129">
        <f>C33+C39+C46+C47</f>
        <v>294538</v>
      </c>
      <c r="D48" s="129">
        <f>D33+D39+D46+D47</f>
        <v>2151429</v>
      </c>
    </row>
    <row r="49" spans="1:4" x14ac:dyDescent="0.2">
      <c r="A49" s="154" t="s">
        <v>90</v>
      </c>
      <c r="B49" s="127">
        <v>4306258</v>
      </c>
      <c r="C49" s="127">
        <v>2154829</v>
      </c>
      <c r="D49" s="146">
        <v>2154829</v>
      </c>
    </row>
    <row r="50" spans="1:4" ht="13.5" thickBot="1" x14ac:dyDescent="0.25">
      <c r="A50" s="155" t="s">
        <v>91</v>
      </c>
      <c r="B50" s="123">
        <f>SUM(B48:B49)</f>
        <v>3996462</v>
      </c>
      <c r="C50" s="123">
        <f>SUM(C48:C49)</f>
        <v>2449367</v>
      </c>
      <c r="D50" s="123">
        <f>SUM(D48:D49)</f>
        <v>4306258</v>
      </c>
    </row>
    <row r="54" spans="1:4" x14ac:dyDescent="0.2">
      <c r="A54" s="20"/>
      <c r="B54" s="4"/>
      <c r="C54" s="4"/>
    </row>
    <row r="55" spans="1:4" x14ac:dyDescent="0.2">
      <c r="A55" s="20" t="s">
        <v>62</v>
      </c>
      <c r="B55" s="4"/>
      <c r="C55" s="20" t="s">
        <v>62</v>
      </c>
    </row>
    <row r="56" spans="1:4" x14ac:dyDescent="0.2">
      <c r="A56" s="11" t="s">
        <v>63</v>
      </c>
      <c r="B56" s="3"/>
      <c r="C56" s="11" t="s">
        <v>64</v>
      </c>
    </row>
    <row r="57" spans="1:4" x14ac:dyDescent="0.2">
      <c r="A57" s="11" t="s">
        <v>52</v>
      </c>
      <c r="B57" s="3"/>
      <c r="C57" s="11" t="s">
        <v>65</v>
      </c>
    </row>
  </sheetData>
  <mergeCells count="1">
    <mergeCell ref="A6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5" workbookViewId="0">
      <selection sqref="A1:XFD1048576"/>
    </sheetView>
  </sheetViews>
  <sheetFormatPr defaultRowHeight="12.75" x14ac:dyDescent="0.2"/>
  <cols>
    <col min="1" max="1" width="27.7109375" style="125" customWidth="1"/>
    <col min="2" max="2" width="11.140625" style="125" customWidth="1"/>
    <col min="3" max="4" width="9.140625" style="125"/>
    <col min="5" max="5" width="9.85546875" style="125" bestFit="1" customWidth="1"/>
    <col min="6" max="6" width="13.5703125" style="125" customWidth="1"/>
    <col min="7" max="16384" width="9.140625" style="125"/>
  </cols>
  <sheetData>
    <row r="1" spans="1:5" x14ac:dyDescent="0.2">
      <c r="A1" s="11" t="s">
        <v>58</v>
      </c>
    </row>
    <row r="3" spans="1:5" x14ac:dyDescent="0.2">
      <c r="A3" s="158" t="s">
        <v>103</v>
      </c>
      <c r="B3" s="159"/>
      <c r="C3" s="159"/>
      <c r="D3" s="159"/>
      <c r="E3" s="90"/>
    </row>
    <row r="4" spans="1:5" x14ac:dyDescent="0.2">
      <c r="A4" s="88" t="s">
        <v>55</v>
      </c>
      <c r="B4" s="92"/>
      <c r="C4" s="92"/>
      <c r="D4" s="92"/>
      <c r="E4" s="90"/>
    </row>
    <row r="5" spans="1:5" x14ac:dyDescent="0.2">
      <c r="A5" s="91"/>
      <c r="B5" s="92"/>
      <c r="C5" s="92"/>
      <c r="D5" s="92"/>
      <c r="E5" s="90"/>
    </row>
    <row r="6" spans="1:5" ht="38.25" x14ac:dyDescent="0.2">
      <c r="A6" s="96"/>
      <c r="B6" s="97" t="s">
        <v>4</v>
      </c>
      <c r="C6" s="97" t="s">
        <v>92</v>
      </c>
      <c r="D6" s="97" t="s">
        <v>61</v>
      </c>
      <c r="E6" s="97" t="s">
        <v>93</v>
      </c>
    </row>
    <row r="7" spans="1:5" ht="13.5" thickBot="1" x14ac:dyDescent="0.25">
      <c r="A7" s="96"/>
      <c r="B7" s="124" t="s">
        <v>12</v>
      </c>
      <c r="C7" s="124" t="s">
        <v>12</v>
      </c>
      <c r="D7" s="124" t="s">
        <v>12</v>
      </c>
      <c r="E7" s="124" t="s">
        <v>12</v>
      </c>
    </row>
    <row r="8" spans="1:5" x14ac:dyDescent="0.2">
      <c r="A8" s="96"/>
      <c r="B8" s="98"/>
      <c r="C8" s="98"/>
      <c r="D8" s="98"/>
      <c r="E8" s="98"/>
    </row>
    <row r="9" spans="1:5" x14ac:dyDescent="0.2">
      <c r="A9" s="99" t="s">
        <v>104</v>
      </c>
      <c r="B9" s="106">
        <v>781987</v>
      </c>
      <c r="C9" s="106">
        <v>350</v>
      </c>
      <c r="D9" s="106">
        <v>197393</v>
      </c>
      <c r="E9" s="106">
        <f>SUM(A9:D9)</f>
        <v>979730</v>
      </c>
    </row>
    <row r="10" spans="1:5" x14ac:dyDescent="0.2">
      <c r="A10" s="100"/>
      <c r="B10" s="107"/>
      <c r="C10" s="107"/>
      <c r="D10" s="107"/>
      <c r="E10" s="107"/>
    </row>
    <row r="11" spans="1:5" x14ac:dyDescent="0.2">
      <c r="A11" s="95" t="s">
        <v>94</v>
      </c>
      <c r="B11" s="94">
        <v>0</v>
      </c>
      <c r="C11" s="94">
        <v>0</v>
      </c>
      <c r="D11" s="94">
        <v>0</v>
      </c>
      <c r="E11" s="106">
        <f>SUM(A11:D11)</f>
        <v>0</v>
      </c>
    </row>
    <row r="12" spans="1:5" ht="25.5" x14ac:dyDescent="0.2">
      <c r="A12" s="93" t="s">
        <v>105</v>
      </c>
      <c r="B12" s="94">
        <v>0</v>
      </c>
      <c r="C12" s="94">
        <v>0</v>
      </c>
      <c r="D12" s="94">
        <v>34650</v>
      </c>
      <c r="E12" s="101">
        <f>SUM(A12:D12)</f>
        <v>34650</v>
      </c>
    </row>
    <row r="13" spans="1:5" x14ac:dyDescent="0.2">
      <c r="A13" s="95" t="s">
        <v>95</v>
      </c>
      <c r="B13" s="94">
        <v>0</v>
      </c>
      <c r="C13" s="94">
        <v>0</v>
      </c>
      <c r="D13" s="94">
        <v>0</v>
      </c>
      <c r="E13" s="94">
        <f>SUM(A13:D13)</f>
        <v>0</v>
      </c>
    </row>
    <row r="14" spans="1:5" ht="38.25" x14ac:dyDescent="0.2">
      <c r="A14" s="103" t="s">
        <v>106</v>
      </c>
      <c r="B14" s="104">
        <v>0</v>
      </c>
      <c r="C14" s="104">
        <v>260</v>
      </c>
      <c r="D14" s="104">
        <v>0</v>
      </c>
      <c r="E14" s="104">
        <f>SUM(A14:D14)</f>
        <v>260</v>
      </c>
    </row>
    <row r="15" spans="1:5" ht="13.5" thickBot="1" x14ac:dyDescent="0.25">
      <c r="A15" s="102" t="s">
        <v>107</v>
      </c>
      <c r="B15" s="108">
        <f>SUM(B9:B14)</f>
        <v>781987</v>
      </c>
      <c r="C15" s="108">
        <f>SUM(C9:C14)</f>
        <v>610</v>
      </c>
      <c r="D15" s="108">
        <f>SUM(D9:D14)</f>
        <v>232043</v>
      </c>
      <c r="E15" s="108">
        <f t="shared" ref="E15:E24" si="0">SUM(B15:D15)</f>
        <v>1014640</v>
      </c>
    </row>
    <row r="16" spans="1:5" x14ac:dyDescent="0.2">
      <c r="A16" s="95" t="s">
        <v>94</v>
      </c>
      <c r="B16" s="109">
        <v>808</v>
      </c>
      <c r="C16" s="110">
        <v>-808</v>
      </c>
      <c r="D16" s="109"/>
      <c r="E16" s="109">
        <f t="shared" si="0"/>
        <v>0</v>
      </c>
    </row>
    <row r="17" spans="1:5" ht="25.5" x14ac:dyDescent="0.2">
      <c r="A17" s="93" t="s">
        <v>105</v>
      </c>
      <c r="B17" s="109"/>
      <c r="C17" s="109"/>
      <c r="D17" s="109">
        <v>52594</v>
      </c>
      <c r="E17" s="111">
        <f t="shared" si="0"/>
        <v>52594</v>
      </c>
    </row>
    <row r="18" spans="1:5" x14ac:dyDescent="0.2">
      <c r="A18" s="95" t="s">
        <v>95</v>
      </c>
      <c r="B18" s="109"/>
      <c r="C18" s="109"/>
      <c r="D18" s="112">
        <v>-47149</v>
      </c>
      <c r="E18" s="113">
        <f t="shared" si="0"/>
        <v>-47149</v>
      </c>
    </row>
    <row r="19" spans="1:5" ht="38.25" x14ac:dyDescent="0.2">
      <c r="A19" s="103" t="s">
        <v>106</v>
      </c>
      <c r="B19" s="114">
        <v>138515</v>
      </c>
      <c r="C19" s="114">
        <v>359</v>
      </c>
      <c r="D19" s="115">
        <v>-139134</v>
      </c>
      <c r="E19" s="116">
        <f t="shared" si="0"/>
        <v>-260</v>
      </c>
    </row>
    <row r="20" spans="1:5" ht="13.5" thickBot="1" x14ac:dyDescent="0.25">
      <c r="A20" s="105" t="s">
        <v>108</v>
      </c>
      <c r="B20" s="117">
        <f>SUM(B15:B19)</f>
        <v>921310</v>
      </c>
      <c r="C20" s="117">
        <f t="shared" ref="C20:E20" si="1">SUM(C15:C19)</f>
        <v>161</v>
      </c>
      <c r="D20" s="117">
        <f t="shared" si="1"/>
        <v>98354</v>
      </c>
      <c r="E20" s="117">
        <f t="shared" si="1"/>
        <v>1019825</v>
      </c>
    </row>
    <row r="21" spans="1:5" x14ac:dyDescent="0.2">
      <c r="A21" s="95" t="s">
        <v>94</v>
      </c>
      <c r="B21" s="94">
        <v>0</v>
      </c>
      <c r="C21" s="94">
        <v>0</v>
      </c>
      <c r="D21" s="113">
        <v>0</v>
      </c>
      <c r="E21" s="109">
        <f t="shared" si="0"/>
        <v>0</v>
      </c>
    </row>
    <row r="22" spans="1:5" ht="25.5" x14ac:dyDescent="0.2">
      <c r="A22" s="93" t="s">
        <v>105</v>
      </c>
      <c r="B22" s="94">
        <v>0</v>
      </c>
      <c r="C22" s="94">
        <v>0</v>
      </c>
      <c r="D22" s="113">
        <v>127</v>
      </c>
      <c r="E22" s="111">
        <f t="shared" si="0"/>
        <v>127</v>
      </c>
    </row>
    <row r="23" spans="1:5" x14ac:dyDescent="0.2">
      <c r="A23" s="95" t="s">
        <v>95</v>
      </c>
      <c r="B23" s="94">
        <v>0</v>
      </c>
      <c r="C23" s="94">
        <v>0</v>
      </c>
      <c r="D23" s="113">
        <v>0</v>
      </c>
      <c r="E23" s="113">
        <f t="shared" si="0"/>
        <v>0</v>
      </c>
    </row>
    <row r="24" spans="1:5" ht="38.25" x14ac:dyDescent="0.2">
      <c r="A24" s="103" t="s">
        <v>106</v>
      </c>
      <c r="B24" s="104">
        <v>0</v>
      </c>
      <c r="C24" s="104">
        <v>72412</v>
      </c>
      <c r="D24" s="116">
        <v>0</v>
      </c>
      <c r="E24" s="116">
        <f t="shared" si="0"/>
        <v>72412</v>
      </c>
    </row>
    <row r="25" spans="1:5" ht="13.5" thickBot="1" x14ac:dyDescent="0.25">
      <c r="A25" s="105" t="s">
        <v>53</v>
      </c>
      <c r="B25" s="118">
        <f>SUM(B20:B24)</f>
        <v>921310</v>
      </c>
      <c r="C25" s="118">
        <f t="shared" ref="C25:E25" si="2">SUM(C20:C24)</f>
        <v>72573</v>
      </c>
      <c r="D25" s="118">
        <f t="shared" si="2"/>
        <v>98481</v>
      </c>
      <c r="E25" s="118">
        <f t="shared" si="2"/>
        <v>1092364</v>
      </c>
    </row>
    <row r="28" spans="1:5" x14ac:dyDescent="0.2">
      <c r="A28" s="20" t="s">
        <v>62</v>
      </c>
      <c r="B28" s="4"/>
      <c r="C28" s="20" t="s">
        <v>62</v>
      </c>
    </row>
    <row r="29" spans="1:5" x14ac:dyDescent="0.2">
      <c r="A29" s="11" t="s">
        <v>63</v>
      </c>
      <c r="B29" s="3"/>
      <c r="C29" s="11" t="s">
        <v>64</v>
      </c>
    </row>
    <row r="30" spans="1:5" x14ac:dyDescent="0.2">
      <c r="A30" s="11" t="s">
        <v>52</v>
      </c>
      <c r="B30" s="3"/>
      <c r="C30" s="11" t="s">
        <v>65</v>
      </c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BS</vt:lpstr>
      <vt:lpstr>PL</vt:lpstr>
      <vt:lpstr>CF</vt:lpstr>
      <vt:lpstr>CE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Чороева Айзада Карыпбаевна</cp:lastModifiedBy>
  <cp:lastPrinted>2015-11-04T11:45:51Z</cp:lastPrinted>
  <dcterms:created xsi:type="dcterms:W3CDTF">1996-10-08T23:32:33Z</dcterms:created>
  <dcterms:modified xsi:type="dcterms:W3CDTF">2017-08-29T14:13:56Z</dcterms:modified>
</cp:coreProperties>
</file>