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_mukashova\Desktop\фин отч апрель\"/>
    </mc:Choice>
  </mc:AlternateContent>
  <bookViews>
    <workbookView xWindow="0" yWindow="0" windowWidth="20490" windowHeight="7755" tabRatio="449" activeTab="1"/>
  </bookViews>
  <sheets>
    <sheet name="BS" sheetId="3" r:id="rId1"/>
    <sheet name="PL" sheetId="6" r:id="rId2"/>
  </sheets>
  <definedNames>
    <definedName name="_xlnm.Print_Area" localSheetId="0">BS!$A$3:$D$50</definedName>
    <definedName name="_xlnm.Print_Area" localSheetId="1">PL!$A$3:$C$33</definedName>
  </definedNames>
  <calcPr calcId="152511" concurrentCalc="0"/>
</workbook>
</file>

<file path=xl/calcChain.xml><?xml version="1.0" encoding="utf-8"?>
<calcChain xmlns="http://schemas.openxmlformats.org/spreadsheetml/2006/main">
  <c r="B33" i="6" l="1"/>
  <c r="D19" i="3"/>
  <c r="B19" i="3"/>
  <c r="C23" i="6"/>
  <c r="C27" i="6"/>
  <c r="C30" i="6"/>
  <c r="C32" i="6"/>
  <c r="C33" i="6"/>
  <c r="B45" i="3"/>
  <c r="C45" i="3"/>
  <c r="D45" i="3"/>
  <c r="C12" i="3"/>
  <c r="C13" i="3"/>
  <c r="D22" i="3"/>
  <c r="B22" i="3"/>
  <c r="C22" i="3"/>
  <c r="C10" i="6"/>
  <c r="C12" i="6"/>
  <c r="C19" i="6"/>
  <c r="B10" i="6"/>
  <c r="B12" i="6"/>
  <c r="B19" i="6"/>
  <c r="D12" i="3"/>
  <c r="B39" i="3"/>
  <c r="B47" i="3"/>
  <c r="C39" i="3"/>
  <c r="D39" i="3"/>
  <c r="D13" i="3"/>
  <c r="B12" i="3"/>
  <c r="B13" i="3"/>
  <c r="B23" i="6"/>
  <c r="B27" i="6"/>
  <c r="B30" i="6"/>
  <c r="B32" i="6"/>
  <c r="B18" i="3"/>
  <c r="B23" i="3"/>
  <c r="D18" i="3"/>
  <c r="C18" i="3"/>
  <c r="C47" i="3"/>
  <c r="C23" i="3"/>
  <c r="C28" i="3"/>
  <c r="D47" i="3"/>
  <c r="D23" i="3"/>
  <c r="D28" i="3"/>
  <c r="B28" i="3"/>
</calcChain>
</file>

<file path=xl/sharedStrings.xml><?xml version="1.0" encoding="utf-8"?>
<sst xmlns="http://schemas.openxmlformats.org/spreadsheetml/2006/main" count="88" uniqueCount="72">
  <si>
    <t>The correspondent account in NBKR</t>
  </si>
  <si>
    <t>Investments held to maturity</t>
  </si>
  <si>
    <t>- pledged under REPO-AGREEMENT</t>
  </si>
  <si>
    <t>Deferred tax liabilities</t>
  </si>
  <si>
    <t>Share capital</t>
  </si>
  <si>
    <t>Retained earnings</t>
  </si>
  <si>
    <t>Net interest income</t>
  </si>
  <si>
    <t xml:space="preserve">Other  income </t>
  </si>
  <si>
    <t>Income tax expense</t>
  </si>
  <si>
    <t>Profit (loss) for the period</t>
  </si>
  <si>
    <t>earnings per share</t>
  </si>
  <si>
    <t>ASSETS</t>
  </si>
  <si>
    <t>Th.KGS</t>
  </si>
  <si>
    <t>LIABILITITES</t>
  </si>
  <si>
    <t>Other liabilities</t>
  </si>
  <si>
    <t>Financial liabilities at fair value through profit or loss</t>
  </si>
  <si>
    <t>Current income tax liability</t>
  </si>
  <si>
    <t>Customer accounts</t>
  </si>
  <si>
    <t>Other borrowed funds</t>
  </si>
  <si>
    <t>Due to other financial institutions</t>
  </si>
  <si>
    <t>TOTAL ASSETS</t>
  </si>
  <si>
    <t>TOTAL LIABILITIES</t>
  </si>
  <si>
    <t>EQUITY</t>
  </si>
  <si>
    <t>TOTAL EQUITY</t>
  </si>
  <si>
    <t>TOTAL LIABILITIES AND EQUITY</t>
  </si>
  <si>
    <t>Other assets</t>
  </si>
  <si>
    <t>Proporty, equipment and intangible assets</t>
  </si>
  <si>
    <t>Financial assets at fair value through profit or loss</t>
  </si>
  <si>
    <t xml:space="preserve">Total assets of the monetary market </t>
  </si>
  <si>
    <t>Loans to customers</t>
  </si>
  <si>
    <t>Less provision for impairment losses</t>
  </si>
  <si>
    <t>Due from other financial institutions</t>
  </si>
  <si>
    <t>Loans to other financial institutions</t>
  </si>
  <si>
    <t>"Nostro" Accounts in commercial banks</t>
  </si>
  <si>
    <t>Cash and cash equivalents</t>
  </si>
  <si>
    <t>Total dues from other financial institutions</t>
  </si>
  <si>
    <t>Statement of profit or loss and other comprehensive income</t>
  </si>
  <si>
    <t>Interest income</t>
  </si>
  <si>
    <t>Interest expense</t>
  </si>
  <si>
    <t>Provision for impairment losses on interest bearing assets</t>
  </si>
  <si>
    <t>Net interes income before provision for impairment losses on interest bearing assets</t>
  </si>
  <si>
    <t>Fee and commission income</t>
  </si>
  <si>
    <t>Fee and commission expense</t>
  </si>
  <si>
    <t>Net not-interest income</t>
  </si>
  <si>
    <t>Operating income</t>
  </si>
  <si>
    <t>Operating expenses</t>
  </si>
  <si>
    <t>Provision for impairment losses on other transactions</t>
  </si>
  <si>
    <t>Profit (loss) before tax</t>
  </si>
  <si>
    <t>Operating profit</t>
  </si>
  <si>
    <t>Total comprehensive income</t>
  </si>
  <si>
    <t>Net gain (loss) on foreign exchange operations</t>
  </si>
  <si>
    <t>In addition paid capital</t>
  </si>
  <si>
    <t>Chairman of the Board</t>
  </si>
  <si>
    <t>Open Joint Stock Company "Commercial Bank KYRGYZSTAN"</t>
  </si>
  <si>
    <t>Statement of financial position</t>
  </si>
  <si>
    <t>Total loans to customers</t>
  </si>
  <si>
    <t>Total loans</t>
  </si>
  <si>
    <t>________________________________</t>
  </si>
  <si>
    <t>Mr. N. ILEBAEV</t>
  </si>
  <si>
    <t>Ms. E. DJENBAEVA</t>
  </si>
  <si>
    <t xml:space="preserve">Chief Accountant </t>
  </si>
  <si>
    <t xml:space="preserve">Дивиденды от вложений в акции     </t>
  </si>
  <si>
    <t>-</t>
  </si>
  <si>
    <t>Less allowance for impairment</t>
  </si>
  <si>
    <t>Total nostro accounts at commercial banks</t>
  </si>
  <si>
    <t>Reverse Repo Transactions</t>
  </si>
  <si>
    <t>December 2019</t>
  </si>
  <si>
    <t>Loan discount</t>
  </si>
  <si>
    <t>As at 30 February 2020</t>
  </si>
  <si>
    <t>April 2020</t>
  </si>
  <si>
    <t>April 2019</t>
  </si>
  <si>
    <t>For the period ended 30 April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</si>
</sst>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р_._-;\-* #,##0.00_р_._-;_-* &quot;-&quot;??_р_._-;_-@_-"/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_ * #,##0.00_ ;_ * \-#,##0.00_ ;_ * &quot;-&quot;??_ ;_ @_ "/>
    <numFmt numFmtId="168" formatCode="#,##0.000000"/>
  </numFmts>
  <fonts count="15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</font>
    <font>
      <sz val="10"/>
      <name val="Arial Cyr"/>
      <charset val="204"/>
    </font>
    <font>
      <sz val="11"/>
      <color indexed="8"/>
      <name val="Calibri"/>
      <family val="2"/>
    </font>
    <font>
      <sz val="10"/>
      <color indexed="0"/>
      <name val="Helv"/>
    </font>
    <font>
      <b/>
      <sz val="10"/>
      <color indexed="8"/>
      <name val="Arial Narrow"/>
      <family val="2"/>
      <charset val="204"/>
    </font>
    <font>
      <sz val="10"/>
      <name val="Arial Narrow"/>
      <family val="2"/>
      <charset val="204"/>
    </font>
    <font>
      <sz val="10"/>
      <color indexed="8"/>
      <name val="Arial Narrow"/>
      <family val="2"/>
      <charset val="204"/>
    </font>
    <font>
      <b/>
      <sz val="10"/>
      <name val="Arial Narrow"/>
      <family val="2"/>
      <charset val="204"/>
    </font>
    <font>
      <sz val="10"/>
      <color theme="1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i/>
      <sz val="10"/>
      <color indexed="10"/>
      <name val="Arial Narrow"/>
      <family val="2"/>
      <charset val="204"/>
    </font>
    <font>
      <sz val="10"/>
      <color indexed="1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167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0" fontId="5" fillId="0" borderId="0"/>
    <xf numFmtId="0" fontId="6" fillId="0" borderId="0"/>
    <xf numFmtId="0" fontId="4" fillId="0" borderId="0"/>
    <xf numFmtId="0" fontId="1" fillId="0" borderId="0"/>
    <xf numFmtId="0" fontId="3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</cellStyleXfs>
  <cellXfs count="78">
    <xf numFmtId="0" fontId="0" fillId="0" borderId="0" xfId="0"/>
    <xf numFmtId="0" fontId="9" fillId="0" borderId="0" xfId="0" applyFont="1" applyFill="1"/>
    <xf numFmtId="49" fontId="10" fillId="0" borderId="0" xfId="7" applyNumberFormat="1" applyFont="1" applyFill="1" applyBorder="1" applyAlignment="1">
      <alignment horizontal="center" vertical="center"/>
    </xf>
    <xf numFmtId="0" fontId="7" fillId="0" borderId="0" xfId="0" applyFont="1" applyFill="1"/>
    <xf numFmtId="166" fontId="9" fillId="0" borderId="0" xfId="0" applyNumberFormat="1" applyFont="1" applyFill="1"/>
    <xf numFmtId="0" fontId="8" fillId="0" borderId="0" xfId="6" applyFont="1" applyBorder="1" applyAlignment="1"/>
    <xf numFmtId="0" fontId="8" fillId="0" borderId="0" xfId="7" applyFont="1" applyBorder="1" applyAlignment="1">
      <alignment horizontal="left"/>
    </xf>
    <xf numFmtId="0" fontId="8" fillId="0" borderId="0" xfId="7" applyFont="1" applyFill="1" applyBorder="1" applyAlignment="1">
      <alignment horizontal="left"/>
    </xf>
    <xf numFmtId="0" fontId="10" fillId="0" borderId="0" xfId="7" applyFont="1" applyFill="1" applyBorder="1" applyAlignment="1">
      <alignment horizontal="left"/>
    </xf>
    <xf numFmtId="166" fontId="14" fillId="0" borderId="0" xfId="2" applyNumberFormat="1" applyFont="1" applyFill="1" applyBorder="1" applyAlignment="1">
      <alignment horizontal="left"/>
    </xf>
    <xf numFmtId="0" fontId="9" fillId="0" borderId="0" xfId="0" applyFont="1" applyFill="1" applyAlignment="1">
      <alignment wrapText="1"/>
    </xf>
    <xf numFmtId="0" fontId="7" fillId="0" borderId="0" xfId="0" applyFont="1" applyFill="1" applyAlignment="1"/>
    <xf numFmtId="0" fontId="8" fillId="0" borderId="0" xfId="7" applyFont="1" applyFill="1" applyBorder="1" applyAlignment="1"/>
    <xf numFmtId="0" fontId="10" fillId="0" borderId="0" xfId="7" applyFont="1" applyBorder="1" applyAlignment="1">
      <alignment horizontal="left"/>
    </xf>
    <xf numFmtId="0" fontId="8" fillId="0" borderId="0" xfId="0" applyFont="1" applyBorder="1" applyAlignment="1">
      <alignment horizontal="left" vertical="top"/>
    </xf>
    <xf numFmtId="0" fontId="10" fillId="0" borderId="0" xfId="7" applyFont="1" applyFill="1" applyBorder="1" applyAlignment="1">
      <alignment horizontal="left" vertical="center"/>
    </xf>
    <xf numFmtId="0" fontId="8" fillId="0" borderId="0" xfId="7" quotePrefix="1" applyFont="1" applyFill="1" applyBorder="1" applyAlignment="1">
      <alignment horizontal="left"/>
    </xf>
    <xf numFmtId="0" fontId="10" fillId="0" borderId="0" xfId="0" applyFont="1" applyBorder="1" applyAlignment="1">
      <alignment horizontal="left" vertical="top"/>
    </xf>
    <xf numFmtId="0" fontId="10" fillId="0" borderId="0" xfId="6" applyFont="1" applyBorder="1" applyAlignment="1"/>
    <xf numFmtId="0" fontId="13" fillId="0" borderId="0" xfId="0" applyFont="1" applyFill="1" applyAlignment="1"/>
    <xf numFmtId="0" fontId="9" fillId="0" borderId="0" xfId="0" applyFont="1" applyFill="1" applyAlignment="1"/>
    <xf numFmtId="0" fontId="8" fillId="0" borderId="0" xfId="9" applyFont="1" applyFill="1" applyAlignment="1">
      <alignment horizontal="center"/>
    </xf>
    <xf numFmtId="0" fontId="9" fillId="0" borderId="0" xfId="9" applyFont="1" applyFill="1"/>
    <xf numFmtId="0" fontId="7" fillId="0" borderId="0" xfId="9" applyFont="1" applyFill="1" applyBorder="1" applyAlignment="1">
      <alignment horizontal="center" wrapText="1"/>
    </xf>
    <xf numFmtId="0" fontId="8" fillId="0" borderId="0" xfId="8" applyFont="1" applyFill="1" applyBorder="1" applyAlignment="1"/>
    <xf numFmtId="166" fontId="9" fillId="0" borderId="0" xfId="9" applyNumberFormat="1" applyFont="1" applyFill="1"/>
    <xf numFmtId="0" fontId="8" fillId="0" borderId="0" xfId="7" applyFont="1" applyBorder="1" applyAlignment="1"/>
    <xf numFmtId="0" fontId="7" fillId="0" borderId="0" xfId="9" applyFont="1" applyFill="1" applyBorder="1" applyAlignment="1">
      <alignment horizontal="center"/>
    </xf>
    <xf numFmtId="0" fontId="8" fillId="0" borderId="0" xfId="0" applyFont="1" applyBorder="1" applyAlignment="1"/>
    <xf numFmtId="0" fontId="10" fillId="0" borderId="0" xfId="6" applyFont="1" applyFill="1" applyBorder="1" applyAlignment="1"/>
    <xf numFmtId="0" fontId="10" fillId="0" borderId="0" xfId="6" applyFont="1" applyAlignment="1"/>
    <xf numFmtId="0" fontId="10" fillId="0" borderId="0" xfId="9" applyFont="1" applyFill="1" applyAlignment="1"/>
    <xf numFmtId="0" fontId="8" fillId="0" borderId="0" xfId="9" applyFont="1" applyFill="1" applyAlignment="1"/>
    <xf numFmtId="0" fontId="10" fillId="0" borderId="0" xfId="6" applyFont="1" applyFill="1" applyAlignment="1"/>
    <xf numFmtId="0" fontId="7" fillId="0" borderId="0" xfId="9" applyFont="1" applyFill="1" applyAlignment="1"/>
    <xf numFmtId="0" fontId="7" fillId="0" borderId="0" xfId="0" applyFont="1" applyAlignment="1"/>
    <xf numFmtId="0" fontId="9" fillId="0" borderId="0" xfId="9" applyFont="1" applyFill="1" applyAlignment="1"/>
    <xf numFmtId="0" fontId="10" fillId="0" borderId="0" xfId="0" applyFont="1" applyBorder="1" applyAlignment="1"/>
    <xf numFmtId="14" fontId="10" fillId="0" borderId="0" xfId="7" applyNumberFormat="1" applyFont="1" applyFill="1" applyBorder="1" applyAlignment="1">
      <alignment horizontal="center"/>
    </xf>
    <xf numFmtId="14" fontId="10" fillId="0" borderId="0" xfId="7" applyNumberFormat="1" applyFont="1" applyFill="1" applyBorder="1" applyAlignment="1">
      <alignment horizontal="center" wrapText="1"/>
    </xf>
    <xf numFmtId="14" fontId="10" fillId="0" borderId="1" xfId="7" applyNumberFormat="1" applyFont="1" applyFill="1" applyBorder="1" applyAlignment="1">
      <alignment horizontal="center"/>
    </xf>
    <xf numFmtId="166" fontId="11" fillId="2" borderId="1" xfId="8" applyNumberFormat="1" applyFont="1" applyFill="1" applyBorder="1" applyAlignment="1">
      <alignment horizontal="right"/>
    </xf>
    <xf numFmtId="166" fontId="11" fillId="0" borderId="1" xfId="8" applyNumberFormat="1" applyFont="1" applyFill="1" applyBorder="1" applyAlignment="1">
      <alignment horizontal="right"/>
    </xf>
    <xf numFmtId="3" fontId="12" fillId="0" borderId="1" xfId="8" applyNumberFormat="1" applyFont="1" applyFill="1" applyBorder="1" applyAlignment="1">
      <alignment horizontal="right"/>
    </xf>
    <xf numFmtId="166" fontId="12" fillId="2" borderId="1" xfId="8" applyNumberFormat="1" applyFont="1" applyFill="1" applyBorder="1" applyAlignment="1">
      <alignment horizontal="right"/>
    </xf>
    <xf numFmtId="166" fontId="12" fillId="0" borderId="1" xfId="8" applyNumberFormat="1" applyFont="1" applyFill="1" applyBorder="1" applyAlignment="1">
      <alignment horizontal="right"/>
    </xf>
    <xf numFmtId="3" fontId="12" fillId="0" borderId="1" xfId="1" applyNumberFormat="1" applyFont="1" applyFill="1" applyBorder="1" applyAlignment="1">
      <alignment horizontal="right"/>
    </xf>
    <xf numFmtId="164" fontId="11" fillId="0" borderId="1" xfId="2" applyNumberFormat="1" applyFont="1" applyFill="1" applyBorder="1" applyAlignment="1">
      <alignment horizontal="left"/>
    </xf>
    <xf numFmtId="3" fontId="12" fillId="0" borderId="1" xfId="2" applyNumberFormat="1" applyFont="1" applyFill="1" applyBorder="1" applyAlignment="1"/>
    <xf numFmtId="166" fontId="12" fillId="0" borderId="1" xfId="2" applyNumberFormat="1" applyFont="1" applyFill="1" applyBorder="1" applyAlignment="1"/>
    <xf numFmtId="0" fontId="8" fillId="0" borderId="1" xfId="7" applyFont="1" applyFill="1" applyBorder="1" applyAlignment="1">
      <alignment horizontal="left" wrapText="1"/>
    </xf>
    <xf numFmtId="164" fontId="8" fillId="0" borderId="1" xfId="2" applyNumberFormat="1" applyFont="1" applyFill="1" applyBorder="1" applyAlignment="1">
      <alignment horizontal="left"/>
    </xf>
    <xf numFmtId="3" fontId="10" fillId="0" borderId="1" xfId="2" applyNumberFormat="1" applyFont="1" applyFill="1" applyBorder="1" applyAlignment="1"/>
    <xf numFmtId="0" fontId="8" fillId="0" borderId="0" xfId="0" applyFont="1" applyFill="1" applyBorder="1" applyAlignment="1">
      <alignment horizontal="left" vertical="top"/>
    </xf>
    <xf numFmtId="166" fontId="10" fillId="0" borderId="1" xfId="2" applyNumberFormat="1" applyFont="1" applyFill="1" applyBorder="1" applyAlignment="1"/>
    <xf numFmtId="166" fontId="12" fillId="0" borderId="1" xfId="8" applyNumberFormat="1" applyFont="1" applyFill="1" applyBorder="1" applyAlignment="1">
      <alignment vertical="center"/>
    </xf>
    <xf numFmtId="166" fontId="10" fillId="0" borderId="1" xfId="11" applyNumberFormat="1" applyFont="1" applyFill="1" applyBorder="1" applyAlignment="1">
      <alignment vertical="center"/>
    </xf>
    <xf numFmtId="0" fontId="9" fillId="0" borderId="1" xfId="9" applyFont="1" applyFill="1" applyBorder="1"/>
    <xf numFmtId="0" fontId="8" fillId="0" borderId="1" xfId="7" applyFont="1" applyFill="1" applyBorder="1" applyAlignment="1">
      <alignment vertical="center"/>
    </xf>
    <xf numFmtId="166" fontId="12" fillId="0" borderId="1" xfId="11" applyNumberFormat="1" applyFont="1" applyFill="1" applyBorder="1" applyAlignment="1">
      <alignment vertical="center"/>
    </xf>
    <xf numFmtId="0" fontId="11" fillId="0" borderId="1" xfId="7" applyFont="1" applyFill="1" applyBorder="1" applyAlignment="1">
      <alignment vertical="center"/>
    </xf>
    <xf numFmtId="166" fontId="8" fillId="0" borderId="1" xfId="8" applyNumberFormat="1" applyFont="1" applyFill="1" applyBorder="1" applyAlignment="1">
      <alignment vertical="center"/>
    </xf>
    <xf numFmtId="166" fontId="11" fillId="0" borderId="1" xfId="8" applyNumberFormat="1" applyFont="1" applyFill="1" applyBorder="1" applyAlignment="1">
      <alignment vertical="center"/>
    </xf>
    <xf numFmtId="166" fontId="11" fillId="0" borderId="1" xfId="8" applyNumberFormat="1" applyFont="1" applyFill="1" applyBorder="1" applyAlignment="1">
      <alignment vertical="center" wrapText="1"/>
    </xf>
    <xf numFmtId="166" fontId="7" fillId="0" borderId="1" xfId="9" applyNumberFormat="1" applyFont="1" applyFill="1" applyBorder="1" applyAlignment="1">
      <alignment vertical="center"/>
    </xf>
    <xf numFmtId="168" fontId="10" fillId="0" borderId="1" xfId="11" applyNumberFormat="1" applyFont="1" applyFill="1" applyBorder="1" applyAlignment="1"/>
    <xf numFmtId="166" fontId="8" fillId="2" borderId="1" xfId="8" applyNumberFormat="1" applyFont="1" applyFill="1" applyBorder="1" applyAlignment="1">
      <alignment horizontal="right"/>
    </xf>
    <xf numFmtId="166" fontId="8" fillId="2" borderId="1" xfId="8" applyNumberFormat="1" applyFont="1" applyFill="1" applyBorder="1" applyAlignment="1">
      <alignment horizontal="right" vertical="center"/>
    </xf>
    <xf numFmtId="166" fontId="8" fillId="2" borderId="1" xfId="11" applyNumberFormat="1" applyFont="1" applyFill="1" applyBorder="1" applyAlignment="1"/>
    <xf numFmtId="3" fontId="11" fillId="2" borderId="1" xfId="1" applyNumberFormat="1" applyFont="1" applyFill="1" applyBorder="1" applyAlignment="1">
      <alignment horizontal="right"/>
    </xf>
    <xf numFmtId="3" fontId="11" fillId="2" borderId="1" xfId="8" applyNumberFormat="1" applyFont="1" applyFill="1" applyBorder="1" applyAlignment="1">
      <alignment horizontal="right"/>
    </xf>
    <xf numFmtId="3" fontId="11" fillId="2" borderId="1" xfId="8" applyNumberFormat="1" applyFont="1" applyFill="1" applyBorder="1" applyAlignment="1">
      <alignment horizontal="right" wrapText="1"/>
    </xf>
    <xf numFmtId="166" fontId="11" fillId="0" borderId="1" xfId="8" applyNumberFormat="1" applyFont="1" applyFill="1" applyBorder="1" applyAlignment="1">
      <alignment horizontal="right" vertical="center"/>
    </xf>
    <xf numFmtId="166" fontId="11" fillId="2" borderId="1" xfId="8" applyNumberFormat="1" applyFont="1" applyFill="1" applyBorder="1" applyAlignment="1">
      <alignment horizontal="right" vertical="center"/>
    </xf>
    <xf numFmtId="3" fontId="11" fillId="0" borderId="1" xfId="1" applyNumberFormat="1" applyFont="1" applyFill="1" applyBorder="1" applyAlignment="1">
      <alignment horizontal="right"/>
    </xf>
    <xf numFmtId="0" fontId="9" fillId="0" borderId="2" xfId="9" applyFont="1" applyFill="1" applyBorder="1"/>
    <xf numFmtId="14" fontId="10" fillId="0" borderId="1" xfId="7" applyNumberFormat="1" applyFont="1" applyFill="1" applyBorder="1" applyAlignment="1">
      <alignment horizontal="center" wrapText="1"/>
    </xf>
    <xf numFmtId="14" fontId="10" fillId="0" borderId="3" xfId="7" applyNumberFormat="1" applyFont="1" applyFill="1" applyBorder="1" applyAlignment="1">
      <alignment horizontal="center"/>
    </xf>
  </cellXfs>
  <cellStyles count="14">
    <cellStyle name="Comma_2231 IAS Financial Statements - Sep-30, 2001" xfId="1"/>
    <cellStyle name="Comma_ATF_31.11.07_F2_14 January 2008" xfId="2"/>
    <cellStyle name="Normal 2 2" xfId="3"/>
    <cellStyle name="Normal 2 2 2" xfId="12"/>
    <cellStyle name="Normal 6" xfId="4"/>
    <cellStyle name="Normal_ATF Bank_2008_M_Securities_WP_DI" xfId="5"/>
    <cellStyle name="Normal_JSCB Kyrgyzstan_2005_TB" xfId="6"/>
    <cellStyle name="Normal_Worksheet in   Fs" xfId="7"/>
    <cellStyle name="Normal_Worksheet in (C) 2243 IAS Transformation schedule 2003 &amp; Notes to FS - info for Memo" xfId="8"/>
    <cellStyle name="Обычный" xfId="0" builtinId="0"/>
    <cellStyle name="Обычный 2" xfId="9"/>
    <cellStyle name="Обычный 4" xfId="13"/>
    <cellStyle name="Финансовый 2" xfId="10"/>
    <cellStyle name="Финансовый 3" xfId="11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topLeftCell="A34" zoomScale="142" zoomScaleNormal="142" workbookViewId="0">
      <selection activeCell="B8" sqref="B8:D47"/>
    </sheetView>
  </sheetViews>
  <sheetFormatPr defaultRowHeight="12.75" x14ac:dyDescent="0.2"/>
  <cols>
    <col min="1" max="1" width="36.28515625" style="20" customWidth="1"/>
    <col min="2" max="2" width="15.7109375" style="1" customWidth="1"/>
    <col min="3" max="3" width="13.140625" style="1" customWidth="1"/>
    <col min="4" max="4" width="13.85546875" style="1" customWidth="1"/>
    <col min="5" max="5" width="4.28515625" style="1" customWidth="1"/>
    <col min="6" max="16384" width="9.140625" style="1"/>
  </cols>
  <sheetData>
    <row r="1" spans="1:5" x14ac:dyDescent="0.2">
      <c r="A1" s="11" t="s">
        <v>53</v>
      </c>
    </row>
    <row r="2" spans="1:5" x14ac:dyDescent="0.2">
      <c r="A2" s="11"/>
    </row>
    <row r="3" spans="1:5" x14ac:dyDescent="0.2">
      <c r="A3" s="11" t="s">
        <v>54</v>
      </c>
    </row>
    <row r="4" spans="1:5" ht="12.75" customHeight="1" x14ac:dyDescent="0.2">
      <c r="A4" s="8" t="s">
        <v>68</v>
      </c>
      <c r="B4" s="2"/>
      <c r="C4" s="2"/>
      <c r="D4" s="2"/>
    </row>
    <row r="5" spans="1:5" s="10" customFormat="1" x14ac:dyDescent="0.2">
      <c r="A5" s="12"/>
      <c r="B5" s="39" t="s">
        <v>69</v>
      </c>
      <c r="C5" s="39" t="s">
        <v>70</v>
      </c>
      <c r="D5" s="39" t="s">
        <v>66</v>
      </c>
      <c r="E5" s="1"/>
    </row>
    <row r="6" spans="1:5" x14ac:dyDescent="0.2">
      <c r="A6" s="13"/>
      <c r="B6" s="38" t="s">
        <v>12</v>
      </c>
      <c r="C6" s="38" t="s">
        <v>12</v>
      </c>
      <c r="D6" s="38" t="s">
        <v>12</v>
      </c>
    </row>
    <row r="7" spans="1:5" x14ac:dyDescent="0.2">
      <c r="A7" s="8" t="s">
        <v>11</v>
      </c>
      <c r="B7" s="77"/>
      <c r="C7" s="77"/>
      <c r="D7" s="77"/>
    </row>
    <row r="8" spans="1:5" x14ac:dyDescent="0.2">
      <c r="A8" s="7" t="s">
        <v>34</v>
      </c>
      <c r="B8" s="69">
        <v>2124879</v>
      </c>
      <c r="C8" s="69">
        <v>1290468</v>
      </c>
      <c r="D8" s="69">
        <v>2393222</v>
      </c>
    </row>
    <row r="9" spans="1:5" x14ac:dyDescent="0.2">
      <c r="A9" s="14" t="s">
        <v>0</v>
      </c>
      <c r="B9" s="69">
        <v>1400036</v>
      </c>
      <c r="C9" s="69">
        <v>768588</v>
      </c>
      <c r="D9" s="69">
        <v>630835</v>
      </c>
    </row>
    <row r="10" spans="1:5" x14ac:dyDescent="0.2">
      <c r="A10" s="14" t="s">
        <v>33</v>
      </c>
      <c r="B10" s="69">
        <v>828969</v>
      </c>
      <c r="C10" s="69">
        <v>379331</v>
      </c>
      <c r="D10" s="69">
        <v>148079</v>
      </c>
    </row>
    <row r="11" spans="1:5" x14ac:dyDescent="0.2">
      <c r="A11" s="53" t="s">
        <v>63</v>
      </c>
      <c r="B11" s="41">
        <v>-5058</v>
      </c>
      <c r="C11" s="41">
        <v>-4806</v>
      </c>
      <c r="D11" s="41">
        <v>-4912</v>
      </c>
    </row>
    <row r="12" spans="1:5" x14ac:dyDescent="0.2">
      <c r="A12" s="53" t="s">
        <v>64</v>
      </c>
      <c r="B12" s="43">
        <f>SUM(B10:B11)</f>
        <v>823911</v>
      </c>
      <c r="C12" s="43">
        <f>SUM(C10:C11)</f>
        <v>374525</v>
      </c>
      <c r="D12" s="43">
        <f>SUM(D10+D11)</f>
        <v>143167</v>
      </c>
    </row>
    <row r="13" spans="1:5" x14ac:dyDescent="0.2">
      <c r="A13" s="8" t="s">
        <v>28</v>
      </c>
      <c r="B13" s="44">
        <f>B8+B9+B12</f>
        <v>4348826</v>
      </c>
      <c r="C13" s="45">
        <f>C8+C9+C12</f>
        <v>2433581</v>
      </c>
      <c r="D13" s="44">
        <f>D8+D9+D12</f>
        <v>3167224</v>
      </c>
    </row>
    <row r="14" spans="1:5" s="3" customFormat="1" x14ac:dyDescent="0.2">
      <c r="A14" s="7" t="s">
        <v>1</v>
      </c>
      <c r="B14" s="70">
        <v>1133864</v>
      </c>
      <c r="C14" s="70">
        <v>1684123</v>
      </c>
      <c r="D14" s="70">
        <v>1326269</v>
      </c>
      <c r="E14" s="1"/>
    </row>
    <row r="15" spans="1:5" s="3" customFormat="1" x14ac:dyDescent="0.2">
      <c r="A15" s="7" t="s">
        <v>31</v>
      </c>
      <c r="B15" s="69">
        <v>76619</v>
      </c>
      <c r="C15" s="69">
        <v>59524</v>
      </c>
      <c r="D15" s="69">
        <v>55372</v>
      </c>
      <c r="E15" s="1"/>
    </row>
    <row r="16" spans="1:5" x14ac:dyDescent="0.2">
      <c r="A16" s="7" t="s">
        <v>32</v>
      </c>
      <c r="B16" s="69">
        <v>320673</v>
      </c>
      <c r="C16" s="69">
        <v>301697</v>
      </c>
      <c r="D16" s="69">
        <v>365912</v>
      </c>
    </row>
    <row r="17" spans="1:4" x14ac:dyDescent="0.2">
      <c r="A17" s="7" t="s">
        <v>30</v>
      </c>
      <c r="B17" s="41">
        <v>-7297</v>
      </c>
      <c r="C17" s="41">
        <v>0</v>
      </c>
      <c r="D17" s="42">
        <v>0</v>
      </c>
    </row>
    <row r="18" spans="1:4" x14ac:dyDescent="0.2">
      <c r="A18" s="8" t="s">
        <v>35</v>
      </c>
      <c r="B18" s="43">
        <f>B16+B17</f>
        <v>313376</v>
      </c>
      <c r="C18" s="43">
        <f>C16+C17</f>
        <v>301697</v>
      </c>
      <c r="D18" s="43">
        <f>D16+D17</f>
        <v>365912</v>
      </c>
    </row>
    <row r="19" spans="1:4" x14ac:dyDescent="0.2">
      <c r="A19" s="7" t="s">
        <v>29</v>
      </c>
      <c r="B19" s="69">
        <f>7196856</f>
        <v>7196856</v>
      </c>
      <c r="C19" s="69">
        <v>6887662</v>
      </c>
      <c r="D19" s="69">
        <f>7126759</f>
        <v>7126759</v>
      </c>
    </row>
    <row r="20" spans="1:4" x14ac:dyDescent="0.2">
      <c r="A20" s="7" t="s">
        <v>30</v>
      </c>
      <c r="B20" s="41">
        <v>-438958</v>
      </c>
      <c r="C20" s="41">
        <v>-379619</v>
      </c>
      <c r="D20" s="42">
        <v>-345682</v>
      </c>
    </row>
    <row r="21" spans="1:4" x14ac:dyDescent="0.2">
      <c r="A21" s="7" t="s">
        <v>67</v>
      </c>
      <c r="B21" s="41">
        <v>-3084</v>
      </c>
      <c r="C21" s="41">
        <v>0</v>
      </c>
      <c r="D21" s="42">
        <v>-3413</v>
      </c>
    </row>
    <row r="22" spans="1:4" x14ac:dyDescent="0.2">
      <c r="A22" s="8" t="s">
        <v>55</v>
      </c>
      <c r="B22" s="46">
        <f>SUM(B19:B21)</f>
        <v>6754814</v>
      </c>
      <c r="C22" s="46">
        <f>C19+C20</f>
        <v>6508043</v>
      </c>
      <c r="D22" s="46">
        <f>SUM(D19:D21)</f>
        <v>6777664</v>
      </c>
    </row>
    <row r="23" spans="1:4" x14ac:dyDescent="0.2">
      <c r="A23" s="15" t="s">
        <v>56</v>
      </c>
      <c r="B23" s="43">
        <f>B18+B22</f>
        <v>7068190</v>
      </c>
      <c r="C23" s="43">
        <f>C18+C22</f>
        <v>6809740</v>
      </c>
      <c r="D23" s="43">
        <f>D18+D22</f>
        <v>7143576</v>
      </c>
    </row>
    <row r="24" spans="1:4" x14ac:dyDescent="0.2">
      <c r="A24" s="7" t="s">
        <v>27</v>
      </c>
      <c r="B24" s="42">
        <v>0</v>
      </c>
      <c r="C24" s="41">
        <v>0</v>
      </c>
      <c r="D24" s="41"/>
    </row>
    <row r="25" spans="1:4" x14ac:dyDescent="0.2">
      <c r="A25" s="16" t="s">
        <v>2</v>
      </c>
      <c r="B25" s="42">
        <v>0</v>
      </c>
      <c r="C25" s="41">
        <v>28911</v>
      </c>
      <c r="D25" s="42">
        <v>0</v>
      </c>
    </row>
    <row r="26" spans="1:4" x14ac:dyDescent="0.2">
      <c r="A26" s="7" t="s">
        <v>26</v>
      </c>
      <c r="B26" s="69">
        <v>553837</v>
      </c>
      <c r="C26" s="69">
        <v>577411</v>
      </c>
      <c r="D26" s="69">
        <v>563195</v>
      </c>
    </row>
    <row r="27" spans="1:4" ht="13.5" customHeight="1" x14ac:dyDescent="0.2">
      <c r="A27" s="6" t="s">
        <v>25</v>
      </c>
      <c r="B27" s="69">
        <v>365525.86751946405</v>
      </c>
      <c r="C27" s="69">
        <v>376453</v>
      </c>
      <c r="D27" s="69">
        <v>419025</v>
      </c>
    </row>
    <row r="28" spans="1:4" x14ac:dyDescent="0.2">
      <c r="A28" s="17" t="s">
        <v>20</v>
      </c>
      <c r="B28" s="48">
        <f>B13+B14+B15+B23+B24+B25+B26+B27</f>
        <v>13546861.867519464</v>
      </c>
      <c r="C28" s="48">
        <f>C13+C14+C15+C23+C24+C25+C26+C27</f>
        <v>11969743</v>
      </c>
      <c r="D28" s="48">
        <f>D13+D14+D15+D23+D24+D25+D26+D27</f>
        <v>12674661</v>
      </c>
    </row>
    <row r="29" spans="1:4" x14ac:dyDescent="0.2">
      <c r="A29" s="8"/>
      <c r="B29" s="49"/>
      <c r="C29" s="49"/>
      <c r="D29" s="49"/>
    </row>
    <row r="30" spans="1:4" x14ac:dyDescent="0.2">
      <c r="A30" s="13" t="s">
        <v>13</v>
      </c>
      <c r="B30" s="47"/>
      <c r="C30" s="47"/>
      <c r="D30" s="47"/>
    </row>
    <row r="31" spans="1:4" x14ac:dyDescent="0.2">
      <c r="A31" s="5" t="s">
        <v>19</v>
      </c>
      <c r="B31" s="69">
        <v>517625</v>
      </c>
      <c r="C31" s="69">
        <v>693440</v>
      </c>
      <c r="D31" s="69">
        <v>884704</v>
      </c>
    </row>
    <row r="32" spans="1:4" x14ac:dyDescent="0.2">
      <c r="A32" s="6" t="s">
        <v>17</v>
      </c>
      <c r="B32" s="71">
        <v>9464510</v>
      </c>
      <c r="C32" s="71">
        <v>7905871</v>
      </c>
      <c r="D32" s="71">
        <v>8276087</v>
      </c>
    </row>
    <row r="33" spans="1:4" x14ac:dyDescent="0.2">
      <c r="A33" s="6" t="s">
        <v>18</v>
      </c>
      <c r="B33" s="69">
        <v>1389462</v>
      </c>
      <c r="C33" s="69">
        <v>1455462</v>
      </c>
      <c r="D33" s="69">
        <v>1341147</v>
      </c>
    </row>
    <row r="34" spans="1:4" x14ac:dyDescent="0.2">
      <c r="A34" s="6" t="s">
        <v>16</v>
      </c>
      <c r="B34" s="69">
        <v>41</v>
      </c>
      <c r="C34" s="69">
        <v>2241</v>
      </c>
      <c r="D34" s="69">
        <v>443</v>
      </c>
    </row>
    <row r="35" spans="1:4" x14ac:dyDescent="0.2">
      <c r="A35" s="7" t="s">
        <v>3</v>
      </c>
      <c r="B35" s="69">
        <v>14955</v>
      </c>
      <c r="C35" s="69">
        <v>15755</v>
      </c>
      <c r="D35" s="69">
        <v>14455</v>
      </c>
    </row>
    <row r="36" spans="1:4" x14ac:dyDescent="0.2">
      <c r="A36" s="7" t="s">
        <v>15</v>
      </c>
      <c r="B36" s="73">
        <v>84288</v>
      </c>
      <c r="C36" s="73">
        <v>916</v>
      </c>
      <c r="D36" s="72">
        <v>10296</v>
      </c>
    </row>
    <row r="37" spans="1:4" x14ac:dyDescent="0.2">
      <c r="A37" s="7" t="s">
        <v>65</v>
      </c>
      <c r="B37" s="73">
        <v>0</v>
      </c>
      <c r="C37" s="73">
        <v>0</v>
      </c>
      <c r="D37" s="72">
        <v>0</v>
      </c>
    </row>
    <row r="38" spans="1:4" x14ac:dyDescent="0.2">
      <c r="A38" s="14" t="s">
        <v>14</v>
      </c>
      <c r="B38" s="69">
        <v>274037</v>
      </c>
      <c r="C38" s="69">
        <v>354109</v>
      </c>
      <c r="D38" s="69">
        <v>387750.06434547395</v>
      </c>
    </row>
    <row r="39" spans="1:4" x14ac:dyDescent="0.2">
      <c r="A39" s="17" t="s">
        <v>21</v>
      </c>
      <c r="B39" s="48">
        <f>SUM(B31:B38)</f>
        <v>11744918</v>
      </c>
      <c r="C39" s="48">
        <f>SUM(C31:C38)</f>
        <v>10427794</v>
      </c>
      <c r="D39" s="48">
        <f>SUM(D31:D38)</f>
        <v>10914882.064345473</v>
      </c>
    </row>
    <row r="40" spans="1:4" x14ac:dyDescent="0.2">
      <c r="A40" s="7"/>
      <c r="B40" s="50"/>
      <c r="C40" s="50"/>
      <c r="D40" s="50"/>
    </row>
    <row r="41" spans="1:4" ht="12.75" customHeight="1" x14ac:dyDescent="0.2">
      <c r="A41" s="13" t="s">
        <v>22</v>
      </c>
      <c r="B41" s="51"/>
      <c r="C41" s="51"/>
      <c r="D41" s="51"/>
    </row>
    <row r="42" spans="1:4" x14ac:dyDescent="0.2">
      <c r="A42" s="6" t="s">
        <v>4</v>
      </c>
      <c r="B42" s="69">
        <v>1503474</v>
      </c>
      <c r="C42" s="69">
        <v>1301658</v>
      </c>
      <c r="D42" s="69">
        <v>1301658</v>
      </c>
    </row>
    <row r="43" spans="1:4" x14ac:dyDescent="0.2">
      <c r="A43" s="6" t="s">
        <v>51</v>
      </c>
      <c r="B43" s="74">
        <v>0</v>
      </c>
      <c r="C43" s="74"/>
      <c r="D43" s="74"/>
    </row>
    <row r="44" spans="1:4" x14ac:dyDescent="0.2">
      <c r="A44" s="6" t="s">
        <v>5</v>
      </c>
      <c r="B44" s="69">
        <v>298470</v>
      </c>
      <c r="C44" s="69">
        <v>240291</v>
      </c>
      <c r="D44" s="69">
        <v>458121</v>
      </c>
    </row>
    <row r="45" spans="1:4" x14ac:dyDescent="0.2">
      <c r="A45" s="13" t="s">
        <v>23</v>
      </c>
      <c r="B45" s="52">
        <f>SUM(B42:B44)</f>
        <v>1801944</v>
      </c>
      <c r="C45" s="52">
        <f t="shared" ref="C45:D45" si="0">SUM(C42:C44)</f>
        <v>1541949</v>
      </c>
      <c r="D45" s="52">
        <f t="shared" si="0"/>
        <v>1759779</v>
      </c>
    </row>
    <row r="46" spans="1:4" x14ac:dyDescent="0.2">
      <c r="A46" s="8"/>
      <c r="B46" s="54"/>
      <c r="C46" s="54"/>
      <c r="D46" s="54"/>
    </row>
    <row r="47" spans="1:4" x14ac:dyDescent="0.2">
      <c r="A47" s="18" t="s">
        <v>24</v>
      </c>
      <c r="B47" s="52">
        <f>B39+B45</f>
        <v>13546862</v>
      </c>
      <c r="C47" s="52">
        <f>C39+C45</f>
        <v>11969743</v>
      </c>
      <c r="D47" s="52">
        <f>D39+D45</f>
        <v>12674661.064345473</v>
      </c>
    </row>
    <row r="48" spans="1:4" x14ac:dyDescent="0.2">
      <c r="A48" s="7"/>
    </row>
    <row r="49" spans="1:4" x14ac:dyDescent="0.2">
      <c r="A49" s="19"/>
      <c r="B49" s="9"/>
      <c r="C49" s="9"/>
      <c r="D49" s="9"/>
    </row>
    <row r="52" spans="1:4" x14ac:dyDescent="0.2">
      <c r="A52" s="20" t="s">
        <v>57</v>
      </c>
      <c r="B52" s="4"/>
      <c r="C52" s="20" t="s">
        <v>57</v>
      </c>
      <c r="D52" s="4"/>
    </row>
    <row r="53" spans="1:4" x14ac:dyDescent="0.2">
      <c r="A53" s="11" t="s">
        <v>58</v>
      </c>
      <c r="B53" s="3"/>
      <c r="C53" s="11" t="s">
        <v>59</v>
      </c>
      <c r="D53" s="3"/>
    </row>
    <row r="54" spans="1:4" x14ac:dyDescent="0.2">
      <c r="A54" s="11" t="s">
        <v>52</v>
      </c>
      <c r="B54" s="3"/>
      <c r="C54" s="11" t="s">
        <v>60</v>
      </c>
      <c r="D54" s="3"/>
    </row>
  </sheetData>
  <phoneticPr fontId="0" type="noConversion"/>
  <pageMargins left="0.75" right="0.75" top="1" bottom="1" header="0.5" footer="0.5"/>
  <pageSetup paperSize="9" scale="7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tabSelected="1" topLeftCell="A13" zoomScaleNormal="100" workbookViewId="0">
      <selection activeCell="F16" sqref="F16"/>
    </sheetView>
  </sheetViews>
  <sheetFormatPr defaultRowHeight="12.75" x14ac:dyDescent="0.2"/>
  <cols>
    <col min="1" max="1" width="43.42578125" style="36" customWidth="1"/>
    <col min="2" max="2" width="12" style="22" customWidth="1"/>
    <col min="3" max="3" width="12.140625" style="22" customWidth="1"/>
    <col min="4" max="4" width="2.42578125" style="22" customWidth="1"/>
    <col min="5" max="6" width="9.140625" style="22"/>
    <col min="7" max="7" width="24.5703125" style="22" customWidth="1"/>
    <col min="8" max="16384" width="9.140625" style="22"/>
  </cols>
  <sheetData>
    <row r="1" spans="1:3" x14ac:dyDescent="0.2">
      <c r="A1" s="11" t="s">
        <v>53</v>
      </c>
    </row>
    <row r="2" spans="1:3" x14ac:dyDescent="0.2">
      <c r="A2" s="11"/>
    </row>
    <row r="3" spans="1:3" x14ac:dyDescent="0.2">
      <c r="A3" s="11" t="s">
        <v>36</v>
      </c>
      <c r="B3" s="21"/>
      <c r="C3" s="21"/>
    </row>
    <row r="4" spans="1:3" x14ac:dyDescent="0.2">
      <c r="A4" s="8" t="s">
        <v>71</v>
      </c>
      <c r="B4" s="23"/>
      <c r="C4" s="23"/>
    </row>
    <row r="5" spans="1:3" x14ac:dyDescent="0.2">
      <c r="A5" s="27"/>
      <c r="B5" s="23"/>
      <c r="C5" s="23"/>
    </row>
    <row r="6" spans="1:3" x14ac:dyDescent="0.2">
      <c r="A6" s="12"/>
      <c r="B6" s="76" t="s">
        <v>69</v>
      </c>
      <c r="C6" s="76" t="s">
        <v>70</v>
      </c>
    </row>
    <row r="7" spans="1:3" x14ac:dyDescent="0.2">
      <c r="A7" s="12"/>
      <c r="B7" s="40" t="s">
        <v>12</v>
      </c>
      <c r="C7" s="40" t="s">
        <v>12</v>
      </c>
    </row>
    <row r="8" spans="1:3" x14ac:dyDescent="0.2">
      <c r="A8" s="28" t="s">
        <v>37</v>
      </c>
      <c r="B8" s="66">
        <v>432655</v>
      </c>
      <c r="C8" s="66">
        <v>401713</v>
      </c>
    </row>
    <row r="9" spans="1:3" x14ac:dyDescent="0.2">
      <c r="A9" s="28" t="s">
        <v>38</v>
      </c>
      <c r="B9" s="66">
        <v>-121155</v>
      </c>
      <c r="C9" s="66">
        <v>-124954</v>
      </c>
    </row>
    <row r="10" spans="1:3" x14ac:dyDescent="0.2">
      <c r="A10" s="8" t="s">
        <v>40</v>
      </c>
      <c r="B10" s="55">
        <f>SUM(B8:B9)</f>
        <v>311500</v>
      </c>
      <c r="C10" s="55">
        <f>SUM(C8:C9)</f>
        <v>276759</v>
      </c>
    </row>
    <row r="11" spans="1:3" x14ac:dyDescent="0.2">
      <c r="A11" s="7" t="s">
        <v>39</v>
      </c>
      <c r="B11" s="41">
        <v>-83069</v>
      </c>
      <c r="C11" s="41">
        <v>16594</v>
      </c>
    </row>
    <row r="12" spans="1:3" x14ac:dyDescent="0.2">
      <c r="A12" s="29" t="s">
        <v>6</v>
      </c>
      <c r="B12" s="56">
        <f>B10+B11</f>
        <v>228431</v>
      </c>
      <c r="C12" s="56">
        <f>C10+C11</f>
        <v>293353</v>
      </c>
    </row>
    <row r="13" spans="1:3" x14ac:dyDescent="0.2">
      <c r="A13" s="24"/>
      <c r="B13" s="57"/>
      <c r="C13" s="58"/>
    </row>
    <row r="14" spans="1:3" x14ac:dyDescent="0.2">
      <c r="A14" s="12" t="s">
        <v>41</v>
      </c>
      <c r="B14" s="66">
        <v>127650</v>
      </c>
      <c r="C14" s="66">
        <v>115981</v>
      </c>
    </row>
    <row r="15" spans="1:3" x14ac:dyDescent="0.2">
      <c r="A15" s="12" t="s">
        <v>42</v>
      </c>
      <c r="B15" s="41">
        <v>-24073</v>
      </c>
      <c r="C15" s="41">
        <v>-20045</v>
      </c>
    </row>
    <row r="16" spans="1:3" x14ac:dyDescent="0.2">
      <c r="A16" s="24" t="s">
        <v>50</v>
      </c>
      <c r="B16" s="41">
        <v>98645</v>
      </c>
      <c r="C16" s="41">
        <v>48745</v>
      </c>
    </row>
    <row r="17" spans="1:4" x14ac:dyDescent="0.2">
      <c r="A17" s="24" t="s">
        <v>7</v>
      </c>
      <c r="B17" s="41">
        <v>-1005</v>
      </c>
      <c r="C17" s="41">
        <v>-1261</v>
      </c>
      <c r="D17" s="25"/>
    </row>
    <row r="18" spans="1:4" x14ac:dyDescent="0.2">
      <c r="A18" s="24" t="s">
        <v>61</v>
      </c>
      <c r="B18" s="67" t="s">
        <v>62</v>
      </c>
      <c r="C18" s="67" t="s">
        <v>62</v>
      </c>
      <c r="D18" s="25"/>
    </row>
    <row r="19" spans="1:4" x14ac:dyDescent="0.2">
      <c r="A19" s="29" t="s">
        <v>43</v>
      </c>
      <c r="B19" s="59">
        <f>SUM(B14:B17)</f>
        <v>201217</v>
      </c>
      <c r="C19" s="59">
        <f>SUM(C14:C17)</f>
        <v>143420</v>
      </c>
    </row>
    <row r="20" spans="1:4" x14ac:dyDescent="0.2">
      <c r="A20" s="24"/>
      <c r="B20" s="60"/>
      <c r="C20" s="61"/>
    </row>
    <row r="21" spans="1:4" x14ac:dyDescent="0.2">
      <c r="A21" s="24" t="s">
        <v>44</v>
      </c>
      <c r="B21" s="41">
        <v>429648</v>
      </c>
      <c r="C21" s="41">
        <v>436773</v>
      </c>
    </row>
    <row r="22" spans="1:4" x14ac:dyDescent="0.2">
      <c r="A22" s="24" t="s">
        <v>45</v>
      </c>
      <c r="B22" s="41">
        <v>-380448</v>
      </c>
      <c r="C22" s="41">
        <v>-393968</v>
      </c>
    </row>
    <row r="23" spans="1:4" x14ac:dyDescent="0.2">
      <c r="A23" s="30" t="s">
        <v>48</v>
      </c>
      <c r="B23" s="55">
        <f>B21+B22</f>
        <v>49200</v>
      </c>
      <c r="C23" s="55">
        <f t="shared" ref="C23" si="0">C21+C22</f>
        <v>42805</v>
      </c>
    </row>
    <row r="24" spans="1:4" x14ac:dyDescent="0.2">
      <c r="A24" s="31"/>
      <c r="B24" s="62"/>
      <c r="C24" s="62"/>
    </row>
    <row r="25" spans="1:4" x14ac:dyDescent="0.2">
      <c r="A25" s="7" t="s">
        <v>46</v>
      </c>
      <c r="B25" s="41">
        <v>-2432</v>
      </c>
      <c r="C25" s="41">
        <v>-12354</v>
      </c>
    </row>
    <row r="26" spans="1:4" x14ac:dyDescent="0.2">
      <c r="A26" s="32"/>
      <c r="B26" s="62"/>
      <c r="C26" s="63"/>
    </row>
    <row r="27" spans="1:4" x14ac:dyDescent="0.2">
      <c r="A27" s="30" t="s">
        <v>47</v>
      </c>
      <c r="B27" s="56">
        <f>B23+B25</f>
        <v>46768</v>
      </c>
      <c r="C27" s="56">
        <f t="shared" ref="C27" si="1">C23+C25</f>
        <v>30451</v>
      </c>
    </row>
    <row r="28" spans="1:4" x14ac:dyDescent="0.2">
      <c r="A28" s="33"/>
      <c r="B28" s="56"/>
      <c r="C28" s="61"/>
    </row>
    <row r="29" spans="1:4" x14ac:dyDescent="0.2">
      <c r="A29" s="26" t="s">
        <v>8</v>
      </c>
      <c r="B29" s="68">
        <v>-4598</v>
      </c>
      <c r="C29" s="68">
        <v>-3091</v>
      </c>
    </row>
    <row r="30" spans="1:4" x14ac:dyDescent="0.2">
      <c r="A30" s="30" t="s">
        <v>9</v>
      </c>
      <c r="B30" s="64">
        <f>B29+B27</f>
        <v>42170</v>
      </c>
      <c r="C30" s="64">
        <f t="shared" ref="C30" si="2">C29+C27</f>
        <v>27360</v>
      </c>
    </row>
    <row r="31" spans="1:4" x14ac:dyDescent="0.2">
      <c r="A31" s="34"/>
      <c r="B31" s="64"/>
      <c r="C31" s="56"/>
    </row>
    <row r="32" spans="1:4" x14ac:dyDescent="0.2">
      <c r="A32" s="35" t="s">
        <v>49</v>
      </c>
      <c r="B32" s="64">
        <f>B30</f>
        <v>42170</v>
      </c>
      <c r="C32" s="64">
        <f>C30</f>
        <v>27360</v>
      </c>
    </row>
    <row r="33" spans="1:3" x14ac:dyDescent="0.2">
      <c r="A33" s="37" t="s">
        <v>10</v>
      </c>
      <c r="B33" s="65">
        <f>B32/300694759*1000</f>
        <v>0.140241885625948</v>
      </c>
      <c r="C33" s="65">
        <f>C32/260331650*1000</f>
        <v>0.1050967102924289</v>
      </c>
    </row>
    <row r="34" spans="1:3" x14ac:dyDescent="0.2">
      <c r="B34" s="75"/>
      <c r="C34" s="75"/>
    </row>
    <row r="36" spans="1:3" x14ac:dyDescent="0.2">
      <c r="A36" s="20" t="s">
        <v>57</v>
      </c>
      <c r="B36" s="20" t="s">
        <v>57</v>
      </c>
    </row>
    <row r="37" spans="1:3" x14ac:dyDescent="0.2">
      <c r="A37" s="11" t="s">
        <v>58</v>
      </c>
      <c r="B37" s="11" t="s">
        <v>59</v>
      </c>
    </row>
    <row r="38" spans="1:3" x14ac:dyDescent="0.2">
      <c r="A38" s="11" t="s">
        <v>52</v>
      </c>
      <c r="B38" s="11" t="s">
        <v>60</v>
      </c>
    </row>
  </sheetData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BS</vt:lpstr>
      <vt:lpstr>PL</vt:lpstr>
      <vt:lpstr>BS!Область_печати</vt:lpstr>
      <vt:lpstr>PL!Область_печати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Мукашова Айжамал Эсенкадыровна</cp:lastModifiedBy>
  <cp:lastPrinted>2015-11-04T11:45:51Z</cp:lastPrinted>
  <dcterms:created xsi:type="dcterms:W3CDTF">1996-10-08T23:32:33Z</dcterms:created>
  <dcterms:modified xsi:type="dcterms:W3CDTF">2020-06-30T12:22:33Z</dcterms:modified>
</cp:coreProperties>
</file>