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_narbekova\Desktop\нбкр\Фин отчет на сайт\Ежеквартальный\Фин отчет за сентябрь 2020\Сентябрь En\"/>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BS!$A$3:$D$50</definedName>
    <definedName name="_xlnm.Print_Area" localSheetId="1">PL!$A$3:$C$33</definedName>
  </definedNames>
  <calcPr calcId="152511"/>
</workbook>
</file>

<file path=xl/calcChain.xml><?xml version="1.0" encoding="utf-8"?>
<calcChain xmlns="http://schemas.openxmlformats.org/spreadsheetml/2006/main">
  <c r="D19" i="13" l="1"/>
  <c r="D18" i="13"/>
  <c r="D17" i="13"/>
  <c r="D16" i="13"/>
  <c r="D15" i="13"/>
  <c r="D13" i="13"/>
  <c r="D12" i="13"/>
  <c r="D11" i="13"/>
  <c r="D10" i="13"/>
  <c r="D9" i="13"/>
  <c r="C14" i="13"/>
  <c r="C20" i="13"/>
  <c r="C33" i="6"/>
  <c r="B33" i="6"/>
  <c r="B21" i="6"/>
  <c r="B23" i="6" s="1"/>
  <c r="B36" i="3"/>
  <c r="D22" i="3"/>
  <c r="C22" i="3"/>
  <c r="B22" i="3"/>
  <c r="B8" i="3"/>
  <c r="B14" i="13" l="1"/>
  <c r="D14" i="13" s="1"/>
  <c r="B20" i="13"/>
  <c r="D20" i="13" s="1"/>
  <c r="C16" i="12"/>
  <c r="C31" i="12" s="1"/>
  <c r="C33" i="12" s="1"/>
  <c r="C39" i="12"/>
  <c r="C44" i="12"/>
  <c r="B16" i="12"/>
  <c r="B31" i="12" s="1"/>
  <c r="B33" i="12" s="1"/>
  <c r="B39" i="12"/>
  <c r="B44" i="12"/>
  <c r="B10" i="6"/>
  <c r="B12" i="6" s="1"/>
  <c r="B27" i="6" s="1"/>
  <c r="B30" i="6" s="1"/>
  <c r="B32" i="6" s="1"/>
  <c r="B19" i="6"/>
  <c r="C10" i="6"/>
  <c r="C12" i="6" s="1"/>
  <c r="B18" i="3"/>
  <c r="B12" i="3"/>
  <c r="B13" i="3" s="1"/>
  <c r="D12" i="3"/>
  <c r="D13" i="3" s="1"/>
  <c r="D18" i="3"/>
  <c r="C12" i="3"/>
  <c r="C13" i="3" s="1"/>
  <c r="C18" i="3"/>
  <c r="C19" i="6"/>
  <c r="B45" i="3"/>
  <c r="B39" i="3"/>
  <c r="C45" i="3"/>
  <c r="D45" i="3"/>
  <c r="D39" i="3"/>
  <c r="D47" i="3" s="1"/>
  <c r="C39" i="3"/>
  <c r="C23" i="6"/>
  <c r="C27" i="6" s="1"/>
  <c r="C30" i="6" s="1"/>
  <c r="C32" i="6" s="1"/>
  <c r="C47" i="3" l="1"/>
  <c r="B47" i="3"/>
  <c r="C23" i="3"/>
  <c r="C28" i="3" s="1"/>
  <c r="D23" i="3"/>
  <c r="D28" i="3" s="1"/>
  <c r="B23" i="3"/>
  <c r="B28" i="3" s="1"/>
  <c r="B46" i="12"/>
  <c r="B48" i="12" s="1"/>
  <c r="C46" i="12"/>
  <c r="C48" i="12" s="1"/>
</calcChain>
</file>

<file path=xl/sharedStrings.xml><?xml version="1.0" encoding="utf-8"?>
<sst xmlns="http://schemas.openxmlformats.org/spreadsheetml/2006/main" count="265" uniqueCount="200">
  <si>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</si>
  <si>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</si>
  <si>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</si>
  <si>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</si>
  <si>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</si>
  <si>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</si>
  <si>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</si>
  <si>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</si>
  <si>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</si>
  <si>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</si>
  <si>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</si>
  <si>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</si>
  <si>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</si>
  <si>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</si>
  <si>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</si>
  <si>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</si>
  <si>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</si>
  <si>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</si>
  <si>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</si>
  <si>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</si>
  <si>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</si>
  <si>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</si>
  <si>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</si>
  <si>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</si>
  <si>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</si>
  <si>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</si>
  <si>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</si>
  <si>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</si>
  <si>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</si>
  <si>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</si>
  <si>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</si>
  <si>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</si>
  <si>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</si>
  <si>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</si>
  <si>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</si>
  <si>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</si>
  <si>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</si>
  <si>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</si>
  <si>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</si>
  <si>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</si>
  <si>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</si>
  <si>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</si>
  <si>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</si>
  <si>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</si>
  <si>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</si>
  <si>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</si>
  <si>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</si>
  <si>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</si>
  <si>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</si>
  <si>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</si>
  <si>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</si>
  <si>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</si>
  <si>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</si>
  <si>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</si>
  <si>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</si>
  <si>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</si>
  <si>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</si>
  <si>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</si>
  <si>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</si>
  <si>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</si>
  <si>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</si>
  <si>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</si>
  <si>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</si>
  <si>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</si>
  <si>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</si>
  <si>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</si>
  <si>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</si>
  <si>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</si>
  <si>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</si>
  <si>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</si>
  <si>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</si>
  <si>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</si>
  <si>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</si>
  <si>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</si>
  <si>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</si>
  <si>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</si>
  <si>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</si>
  <si>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</si>
  <si>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</si>
  <si>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</si>
  <si>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</si>
  <si>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</si>
  <si>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</si>
  <si>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</si>
  <si>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</si>
  <si>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</si>
  <si>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</si>
  <si>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</si>
  <si>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</si>
  <si>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</si>
  <si>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</si>
  <si>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</si>
  <si>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</si>
  <si>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</si>
  <si>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</si>
  <si>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</si>
  <si>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</si>
  <si>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</si>
  <si>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</si>
  <si>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</si>
  <si>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</si>
  <si>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</si>
  <si>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</si>
  <si>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</si>
  <si>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</si>
  <si>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</si>
  <si>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</si>
  <si>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</si>
  <si>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</si>
  <si>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</si>
  <si>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</si>
  <si>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</si>
  <si>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</si>
  <si>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</si>
  <si>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</si>
  <si>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</si>
  <si>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</si>
  <si>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</si>
  <si>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</si>
  <si>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</si>
  <si>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</si>
  <si>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</si>
  <si>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</si>
  <si>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</si>
  <si>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</si>
  <si>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</si>
  <si>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</si>
  <si>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</si>
  <si>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</si>
  <si>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</si>
  <si>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</si>
  <si>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</si>
  <si>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</si>
  <si>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</si>
  <si>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</si>
  <si>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Total money market assets</t>
  </si>
  <si>
    <t>CEO</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</si>
  <si>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</si>
  <si>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</si>
  <si>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</si>
  <si>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</si>
  <si>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</si>
  <si>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</si>
  <si>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</si>
  <si>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</si>
  <si>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</si>
  <si>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</si>
  <si>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</si>
  <si>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</si>
  <si>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</si>
  <si>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</si>
  <si>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</si>
  <si>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</si>
  <si>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</si>
  <si>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</si>
  <si>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</si>
  <si>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</si>
  <si>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</si>
  <si>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September 2019</t>
  </si>
  <si>
    <t>As at 30 September2019</t>
  </si>
  <si>
    <t>Loan discount</t>
  </si>
  <si>
    <t>As at 30 September 2020</t>
  </si>
  <si>
    <t>September 2020</t>
  </si>
  <si>
    <t>December 2019</t>
  </si>
  <si>
    <t>For the period ended 30 September 2020</t>
  </si>
  <si>
    <t>30 September 2019</t>
  </si>
  <si>
    <t>Encumbered with collateral for REPO transactions</t>
  </si>
  <si>
    <t>Funds in financial institutions</t>
  </si>
  <si>
    <t>30 September 2020</t>
  </si>
  <si>
    <t>As at 31 June 2019</t>
  </si>
  <si>
    <t>As at 31 December 2019</t>
  </si>
  <si>
    <t>Tier I capital adequacy ratio (K2.2)</t>
  </si>
  <si>
    <t>not less than 4.5%</t>
  </si>
  <si>
    <t>As at 01 October 2020</t>
  </si>
  <si>
    <t>for the third quarter of 2020</t>
  </si>
  <si>
    <t xml:space="preserve">as of October 1, 2020. </t>
  </si>
  <si>
    <t>Material facts affecting financial and economic activities and subject to mandatory disclosure as of October 01, 2020.</t>
  </si>
  <si>
    <t>1. During the reporting quarter, no securities were issued by the Bank;</t>
  </si>
  <si>
    <t>2. The list of all major shareholders and shareholders, holders of the controlling block of shares and their shares in the number of shares by forms is indicated in Appendix 2 to the financial statements;</t>
  </si>
  <si>
    <t>3. Information on material facts affecting the financial and economic activities of the bank that took place in the reporting quarter - on July 31, 2020, the annual general meeting of shareholders of the Bank was held, the form of holding - in person, the quorum of the meeting was 98.0873%</t>
  </si>
  <si>
    <t>4. Other events (facts) stipulated by regulatory legal acts of the authorized state body for regulation of the securities market - no</t>
  </si>
  <si>
    <t>5. Changes in the list of persons included in the bank's governing bodies (except for the general meeting of participants) - at the annual general meeting of shareholders on July 31, 2020, it was decided to elect a new composition of members of the board of directors - Tumonbaev Baktybek Asanalievich; Myrzabaev Zhanybek Sagadyldaevich; Nifadiev Vladimir Ivanovich; Tynaev Nurlanbek Orunbekovich.</t>
  </si>
  <si>
    <t>6. Changes in the amount of participation of persons included in the elected management bodies of the bank in the capital of the bank, as well as its subsidiaries and dependent companies - no;</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</si>
  <si>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</si>
  <si>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</si>
  <si>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</si>
  <si>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</si>
  <si>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</si>
  <si>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</si>
  <si>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</si>
  <si>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</si>
  <si>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15. Decisions of general meetings of shareholders for the reporting quarter:</t>
  </si>
  <si>
    <t>On July 31, 2020, the annual general meeting of shareholders of the Bank was held, the form of holding - in person, the quorum of the meeting was 98.0873%, based on the results of voting of the annual general meeting of shareholders, the following decisions were made:                                                                                • Approve the counting commission consisting of 3 (three) people.
• To approve the report of the Board of Directors of Commercial Bank KYRGYZSTAN OJSC for 2019.
• To approve the report on the execution of the financial plan and the annual results of the activities of Commercial Bank KYRGYZSTAN OJSC for 2019 (annual balance sheet, profit and loss statement, etc.).                                                                                                                                                                                           • To approve the conclusions of the external auditor based on the audit of the activities of OJSC "Commercial Bank KYRGYZSTAN" for 2019.
• To approve the financial plan of OJSC "Commercial Bank KYRGYZSTAN" for 2020.
• To approve the size, procedure and form of dividend payment for 2019.
• The issue of increasing the authorized capital at the expense of retained earnings for 2019. On increasing the number of outstanding shares. The approval of the procedure for the issue and placement of shares was approved.                                                                                                                                                             • The issue of increasing the authorized capital at the expense of retained earnings of previous years. On increasing the number of outstanding shares. Approval of the procedure for the issue and placement of shares was approved
• To elect members of the Board of Directors of OJSC “Commercial Bank KYRGYZSTAN”.
• To elect members of the Shariah Council of OJSC "Commercial Bank KYRGYZSTAN".                                                                                                                      • To approve the amount of remuneration to the members of the Shariah Council of Commercial Bank KYRGYZSTAN OJSC.
• Elect the Chairman of the Shariah Council of OJSC Commercial Bank KYRGYZSTAN.
• To elect an external auditor to audit the activities of OJSC "Commercial Bank KYRGYZSTAN" and determine the amount of remuneration for the external auditor. • To approve the Charter of Commercial Bank KYRGYZSTAN OJSC in a new edition in connection with the increase in the authorized capital and to carry out state re-registration with the judicial authorities of the Kyrgyz Republic.
• To approve the new version of the Regulations on the Board of Directors of OJSC Commercial Bank KYRGYZSTAN.</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</si>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</sst>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s>
  <fonts count="21"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cellStyleXfs>
  <cellXfs count="174">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7" xfId="0" applyFont="1" applyBorder="1" applyAlignment="1">
      <alignment horizontal="center" vertical="center" wrapText="1"/>
    </xf>
    <xf numFmtId="0" fontId="10" fillId="0" borderId="0" xfId="0" applyFont="1" applyAlignment="1">
      <alignment horizontal="center" vertical="center"/>
    </xf>
    <xf numFmtId="172" fontId="10" fillId="0" borderId="7" xfId="0" applyNumberFormat="1" applyFont="1" applyBorder="1" applyAlignment="1">
      <alignment horizontal="center" vertical="center" wrapText="1"/>
    </xf>
    <xf numFmtId="3" fontId="1" fillId="0" borderId="7" xfId="13" applyNumberFormat="1" applyFont="1" applyBorder="1"/>
    <xf numFmtId="167" fontId="1" fillId="0" borderId="7" xfId="12" applyNumberFormat="1" applyFont="1" applyFill="1" applyBorder="1" applyAlignment="1"/>
    <xf numFmtId="167" fontId="1" fillId="0" borderId="8" xfId="12" applyNumberFormat="1" applyFont="1" applyFill="1" applyBorder="1" applyAlignment="1"/>
    <xf numFmtId="167" fontId="1" fillId="2" borderId="7" xfId="12" applyNumberFormat="1" applyFont="1" applyFill="1" applyBorder="1" applyAlignment="1"/>
    <xf numFmtId="167" fontId="1" fillId="0" borderId="12" xfId="12" applyNumberFormat="1" applyFont="1" applyFill="1" applyBorder="1" applyAlignment="1"/>
    <xf numFmtId="167" fontId="1" fillId="0" borderId="7" xfId="8" applyNumberFormat="1" applyFont="1" applyFill="1" applyBorder="1" applyAlignment="1">
      <alignment horizontal="right"/>
    </xf>
    <xf numFmtId="3" fontId="1" fillId="0" borderId="7" xfId="8" applyNumberFormat="1" applyFont="1" applyFill="1" applyBorder="1" applyAlignment="1">
      <alignment horizontal="right"/>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3" fontId="12" fillId="2" borderId="0" xfId="1" applyNumberFormat="1" applyFont="1" applyFill="1" applyAlignment="1">
      <alignment horizontal="right"/>
    </xf>
    <xf numFmtId="167" fontId="12" fillId="2" borderId="0" xfId="8" applyNumberFormat="1" applyFont="1" applyFill="1" applyAlignment="1">
      <alignment horizontal="right"/>
    </xf>
    <xf numFmtId="3" fontId="12" fillId="2" borderId="0" xfId="8" applyNumberFormat="1" applyFont="1" applyFill="1" applyAlignment="1">
      <alignment horizontal="right"/>
    </xf>
    <xf numFmtId="0" fontId="14" fillId="0" borderId="0" xfId="0" applyFont="1" applyFill="1" applyAlignment="1"/>
    <xf numFmtId="0" fontId="15" fillId="0" borderId="0" xfId="0" applyFont="1" applyFill="1"/>
    <xf numFmtId="0" fontId="16" fillId="0" borderId="0" xfId="7" applyFont="1" applyFill="1" applyBorder="1" applyAlignment="1">
      <alignment horizontal="left"/>
    </xf>
    <xf numFmtId="49" fontId="16" fillId="0" borderId="0" xfId="7" applyNumberFormat="1" applyFont="1" applyFill="1" applyBorder="1" applyAlignment="1">
      <alignment horizontal="center" vertical="center"/>
    </xf>
    <xf numFmtId="0" fontId="1" fillId="0" borderId="0" xfId="7" applyFont="1" applyFill="1" applyBorder="1" applyAlignment="1"/>
    <xf numFmtId="14" fontId="16" fillId="0" borderId="0" xfId="7" applyNumberFormat="1" applyFont="1" applyFill="1" applyBorder="1" applyAlignment="1">
      <alignment horizontal="center" wrapText="1"/>
    </xf>
    <xf numFmtId="0" fontId="15" fillId="0" borderId="0" xfId="0" applyFont="1" applyFill="1" applyAlignment="1">
      <alignment wrapText="1"/>
    </xf>
    <xf numFmtId="0" fontId="16" fillId="0" borderId="0" xfId="7" applyFont="1" applyBorder="1" applyAlignment="1">
      <alignment horizontal="left"/>
    </xf>
    <xf numFmtId="14" fontId="16" fillId="0" borderId="1" xfId="7" applyNumberFormat="1" applyFont="1" applyFill="1" applyBorder="1" applyAlignment="1">
      <alignment horizontal="center"/>
    </xf>
    <xf numFmtId="14" fontId="16"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7" fillId="0" borderId="0" xfId="0" applyFont="1" applyFill="1" applyBorder="1" applyAlignment="1">
      <alignment horizontal="left" vertical="top" wrapText="1"/>
    </xf>
    <xf numFmtId="0" fontId="16" fillId="0" borderId="0" xfId="7" applyFont="1" applyFill="1" applyBorder="1" applyAlignment="1">
      <alignment horizontal="left" wrapText="1"/>
    </xf>
    <xf numFmtId="3" fontId="13" fillId="0" borderId="0" xfId="8" applyNumberFormat="1" applyFont="1" applyFill="1" applyAlignment="1">
      <alignment horizontal="right"/>
    </xf>
    <xf numFmtId="0" fontId="14" fillId="0" borderId="0" xfId="0" applyFont="1" applyFill="1"/>
    <xf numFmtId="0" fontId="1" fillId="0" borderId="0" xfId="7" applyFont="1" applyFill="1" applyBorder="1" applyAlignment="1">
      <alignment horizontal="left" wrapText="1"/>
    </xf>
    <xf numFmtId="0" fontId="17" fillId="0" borderId="0" xfId="7" applyFont="1" applyFill="1" applyBorder="1" applyAlignment="1">
      <alignment horizontal="left" wrapText="1"/>
    </xf>
    <xf numFmtId="0" fontId="17" fillId="0" borderId="0" xfId="7" applyFont="1" applyFill="1" applyBorder="1" applyAlignment="1">
      <alignment horizontal="left"/>
    </xf>
    <xf numFmtId="3" fontId="13" fillId="0" borderId="0" xfId="1" applyNumberFormat="1" applyFont="1" applyFill="1" applyAlignment="1">
      <alignment horizontal="right"/>
    </xf>
    <xf numFmtId="0" fontId="16"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6" fillId="0" borderId="0" xfId="0" applyFont="1" applyBorder="1" applyAlignment="1">
      <alignment horizontal="left" vertical="top"/>
    </xf>
    <xf numFmtId="3" fontId="13" fillId="0" borderId="3" xfId="2" applyNumberFormat="1" applyFont="1" applyFill="1" applyBorder="1" applyAlignment="1"/>
    <xf numFmtId="167" fontId="13" fillId="0" borderId="0" xfId="2" applyNumberFormat="1" applyFont="1" applyFill="1" applyBorder="1" applyAlignment="1"/>
    <xf numFmtId="165" fontId="12" fillId="0" borderId="0" xfId="2" applyNumberFormat="1" applyFont="1" applyFill="1" applyBorder="1" applyAlignment="1">
      <alignment horizontal="left"/>
    </xf>
    <xf numFmtId="0" fontId="1" fillId="0" borderId="0" xfId="6" applyFont="1" applyBorder="1" applyAlignment="1"/>
    <xf numFmtId="3" fontId="12" fillId="2" borderId="0" xfId="8" applyNumberFormat="1" applyFont="1" applyFill="1" applyAlignment="1">
      <alignment horizontal="right" wrapText="1"/>
    </xf>
    <xf numFmtId="167" fontId="12" fillId="2" borderId="0" xfId="8" applyNumberFormat="1" applyFont="1" applyFill="1" applyAlignment="1">
      <alignment horizontal="right" vertical="center"/>
    </xf>
    <xf numFmtId="3" fontId="13"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2" fillId="2" borderId="4" xfId="1" applyNumberFormat="1" applyFont="1" applyFill="1" applyBorder="1" applyAlignment="1">
      <alignment horizontal="right"/>
    </xf>
    <xf numFmtId="3" fontId="16" fillId="0" borderId="0" xfId="2" applyNumberFormat="1" applyFont="1" applyFill="1" applyBorder="1" applyAlignment="1"/>
    <xf numFmtId="167" fontId="16" fillId="0" borderId="0" xfId="2" applyNumberFormat="1" applyFont="1" applyFill="1" applyBorder="1" applyAlignment="1"/>
    <xf numFmtId="0" fontId="16" fillId="0" borderId="0" xfId="6" applyFont="1" applyBorder="1" applyAlignment="1"/>
    <xf numFmtId="3" fontId="16"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5" fillId="0" borderId="0" xfId="0" applyFont="1" applyFill="1" applyAlignment="1"/>
    <xf numFmtId="167" fontId="15" fillId="0" borderId="0" xfId="0" applyNumberFormat="1" applyFont="1" applyFill="1"/>
    <xf numFmtId="0" fontId="15" fillId="0" borderId="0" xfId="9" applyFont="1" applyFill="1"/>
    <xf numFmtId="0" fontId="1" fillId="0" borderId="0" xfId="9" applyFont="1" applyFill="1" applyAlignment="1">
      <alignment horizontal="center"/>
    </xf>
    <xf numFmtId="0" fontId="14" fillId="0" borderId="0" xfId="9" applyFont="1" applyFill="1" applyBorder="1" applyAlignment="1">
      <alignment horizontal="center" wrapText="1"/>
    </xf>
    <xf numFmtId="0" fontId="14"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3" fillId="2" borderId="0" xfId="8" applyNumberFormat="1" applyFont="1" applyFill="1" applyAlignment="1">
      <alignment vertical="center"/>
    </xf>
    <xf numFmtId="167" fontId="13" fillId="0" borderId="0" xfId="8" applyNumberFormat="1" applyFont="1" applyFill="1" applyAlignment="1">
      <alignment vertical="center"/>
    </xf>
    <xf numFmtId="0" fontId="16" fillId="0" borderId="0" xfId="6" applyFont="1" applyFill="1" applyBorder="1" applyAlignment="1"/>
    <xf numFmtId="167" fontId="16" fillId="0" borderId="2" xfId="11" applyNumberFormat="1" applyFont="1" applyFill="1" applyBorder="1" applyAlignment="1">
      <alignment vertical="center"/>
    </xf>
    <xf numFmtId="0" fontId="1" fillId="0" borderId="0" xfId="8" applyFont="1" applyFill="1" applyBorder="1" applyAlignment="1"/>
    <xf numFmtId="0" fontId="1" fillId="0" borderId="0" xfId="7" applyFont="1" applyFill="1" applyBorder="1" applyAlignment="1">
      <alignment vertical="center"/>
    </xf>
    <xf numFmtId="167" fontId="15" fillId="0" borderId="0" xfId="9" applyNumberFormat="1" applyFont="1" applyFill="1"/>
    <xf numFmtId="167" fontId="1" fillId="2" borderId="0" xfId="8" applyNumberFormat="1" applyFont="1" applyFill="1" applyAlignment="1">
      <alignment horizontal="right" vertical="center"/>
    </xf>
    <xf numFmtId="167" fontId="13" fillId="0" borderId="0" xfId="11" applyNumberFormat="1" applyFont="1" applyFill="1" applyBorder="1" applyAlignment="1">
      <alignment vertical="center"/>
    </xf>
    <xf numFmtId="0" fontId="12" fillId="0" borderId="0" xfId="7" applyFont="1" applyFill="1" applyBorder="1" applyAlignment="1">
      <alignment vertical="center"/>
    </xf>
    <xf numFmtId="167" fontId="1" fillId="0" borderId="0" xfId="8" applyNumberFormat="1" applyFont="1" applyFill="1" applyAlignment="1">
      <alignment vertical="center"/>
    </xf>
    <xf numFmtId="0" fontId="16" fillId="0" borderId="0" xfId="6" applyFont="1" applyAlignment="1"/>
    <xf numFmtId="167" fontId="13" fillId="0" borderId="3" xfId="8" applyNumberFormat="1" applyFont="1" applyFill="1" applyBorder="1" applyAlignment="1">
      <alignment vertical="center"/>
    </xf>
    <xf numFmtId="0" fontId="16" fillId="0" borderId="0" xfId="9" applyFont="1" applyFill="1" applyAlignment="1"/>
    <xf numFmtId="167" fontId="12" fillId="0" borderId="0" xfId="8" applyNumberFormat="1" applyFont="1" applyFill="1" applyBorder="1" applyAlignment="1">
      <alignment vertical="center"/>
    </xf>
    <xf numFmtId="0" fontId="1" fillId="0" borderId="0" xfId="9" applyFont="1" applyFill="1" applyAlignment="1"/>
    <xf numFmtId="167" fontId="12" fillId="0" borderId="0" xfId="8" applyNumberFormat="1" applyFont="1" applyFill="1" applyAlignment="1">
      <alignment vertical="center"/>
    </xf>
    <xf numFmtId="167" fontId="12" fillId="0" borderId="0" xfId="8" applyNumberFormat="1" applyFont="1" applyFill="1" applyAlignment="1">
      <alignment vertical="center" wrapText="1"/>
    </xf>
    <xf numFmtId="167" fontId="16" fillId="0" borderId="3" xfId="11" applyNumberFormat="1" applyFont="1" applyFill="1" applyBorder="1" applyAlignment="1">
      <alignment vertical="center"/>
    </xf>
    <xf numFmtId="0" fontId="16" fillId="0" borderId="0" xfId="6" applyFont="1" applyFill="1" applyAlignment="1"/>
    <xf numFmtId="167" fontId="1" fillId="0" borderId="0" xfId="11" applyNumberFormat="1" applyFont="1" applyFill="1" applyBorder="1" applyAlignment="1">
      <alignment vertical="center"/>
    </xf>
    <xf numFmtId="0" fontId="1" fillId="0" borderId="0" xfId="7" applyFont="1" applyBorder="1" applyAlignment="1"/>
    <xf numFmtId="167" fontId="1" fillId="2" borderId="0" xfId="11" applyNumberFormat="1" applyFont="1" applyFill="1" applyBorder="1" applyAlignment="1"/>
    <xf numFmtId="167" fontId="14" fillId="0" borderId="3" xfId="9" applyNumberFormat="1" applyFont="1" applyFill="1" applyBorder="1" applyAlignment="1">
      <alignment vertical="center"/>
    </xf>
    <xf numFmtId="0" fontId="14" fillId="0" borderId="0" xfId="9" applyFont="1" applyFill="1" applyAlignment="1"/>
    <xf numFmtId="167" fontId="15" fillId="0" borderId="0" xfId="9" applyNumberFormat="1" applyFont="1" applyFill="1" applyBorder="1" applyAlignment="1">
      <alignment vertical="center"/>
    </xf>
    <xf numFmtId="0" fontId="14" fillId="0" borderId="0" xfId="0" applyFont="1" applyAlignment="1"/>
    <xf numFmtId="0" fontId="16" fillId="0" borderId="0" xfId="0" applyFont="1" applyBorder="1" applyAlignment="1"/>
    <xf numFmtId="0" fontId="15" fillId="0" borderId="0" xfId="9" applyFont="1" applyFill="1" applyAlignment="1"/>
    <xf numFmtId="0" fontId="1" fillId="0" borderId="0" xfId="9" applyFont="1"/>
    <xf numFmtId="0" fontId="16" fillId="0" borderId="0" xfId="9" applyFont="1" applyAlignment="1">
      <alignment horizontal="left"/>
    </xf>
    <xf numFmtId="0" fontId="1" fillId="0" borderId="0" xfId="9" applyFont="1" applyBorder="1"/>
    <xf numFmtId="167" fontId="1" fillId="0" borderId="7" xfId="12" applyNumberFormat="1" applyFont="1" applyFill="1" applyBorder="1" applyAlignment="1">
      <alignment horizontal="right"/>
    </xf>
    <xf numFmtId="167" fontId="16" fillId="0" borderId="7" xfId="12" applyNumberFormat="1" applyFont="1" applyFill="1" applyBorder="1" applyAlignment="1"/>
    <xf numFmtId="167" fontId="1" fillId="0" borderId="7" xfId="3" applyNumberFormat="1" applyFont="1" applyFill="1" applyBorder="1" applyAlignment="1">
      <alignment horizontal="right"/>
    </xf>
    <xf numFmtId="167" fontId="16" fillId="2" borderId="7" xfId="12" applyNumberFormat="1" applyFont="1" applyFill="1" applyBorder="1" applyAlignment="1"/>
    <xf numFmtId="0" fontId="1" fillId="0" borderId="7" xfId="3" applyFont="1" applyFill="1" applyBorder="1" applyAlignment="1">
      <alignment vertical="center"/>
    </xf>
    <xf numFmtId="0" fontId="16" fillId="0" borderId="7" xfId="3" applyFont="1" applyFill="1" applyBorder="1" applyAlignment="1">
      <alignment vertical="top"/>
    </xf>
    <xf numFmtId="0" fontId="16" fillId="0" borderId="7" xfId="0" applyFont="1" applyFill="1" applyBorder="1" applyAlignment="1">
      <alignment horizontal="center" vertical="center" wrapText="1"/>
    </xf>
    <xf numFmtId="0" fontId="1" fillId="0" borderId="7" xfId="0" applyFont="1" applyFill="1" applyBorder="1" applyAlignment="1">
      <alignment vertical="top"/>
    </xf>
    <xf numFmtId="170" fontId="16" fillId="0" borderId="7" xfId="9" applyNumberFormat="1" applyFont="1" applyFill="1" applyBorder="1" applyAlignment="1">
      <alignment horizontal="center" vertical="center" wrapText="1"/>
    </xf>
    <xf numFmtId="0" fontId="16" fillId="0" borderId="7" xfId="3" applyFont="1" applyFill="1" applyBorder="1" applyAlignment="1">
      <alignment vertical="center"/>
    </xf>
    <xf numFmtId="0" fontId="1" fillId="0" borderId="7" xfId="0" applyFont="1" applyFill="1" applyBorder="1"/>
    <xf numFmtId="0" fontId="1" fillId="0" borderId="7" xfId="3" applyFont="1" applyFill="1" applyBorder="1" applyAlignment="1">
      <alignment horizontal="left" vertical="center"/>
    </xf>
    <xf numFmtId="0" fontId="1" fillId="0" borderId="7" xfId="3" applyFont="1" applyFill="1" applyBorder="1" applyAlignment="1">
      <alignment horizontal="left" vertical="center" wrapText="1"/>
    </xf>
    <xf numFmtId="0" fontId="16" fillId="0" borderId="7" xfId="3" applyFont="1" applyFill="1" applyBorder="1" applyAlignment="1">
      <alignment horizontal="left" vertical="center"/>
    </xf>
    <xf numFmtId="0" fontId="1" fillId="0" borderId="7" xfId="7" applyFont="1" applyFill="1" applyBorder="1" applyAlignment="1">
      <alignment horizontal="left" vertical="center" wrapText="1"/>
    </xf>
    <xf numFmtId="2" fontId="1" fillId="0" borderId="7" xfId="3" applyNumberFormat="1" applyFont="1" applyFill="1" applyBorder="1" applyAlignment="1">
      <alignment horizontal="left" vertical="center" wrapText="1"/>
    </xf>
    <xf numFmtId="167" fontId="1" fillId="2" borderId="7" xfId="12" applyNumberFormat="1" applyFont="1" applyFill="1" applyBorder="1" applyAlignment="1">
      <alignment horizontal="right"/>
    </xf>
    <xf numFmtId="0" fontId="1" fillId="0" borderId="7" xfId="3" applyFont="1" applyFill="1" applyBorder="1" applyAlignment="1">
      <alignment vertical="center" wrapText="1"/>
    </xf>
    <xf numFmtId="169" fontId="1" fillId="0" borderId="0" xfId="11" applyNumberFormat="1" applyFont="1" applyFill="1" applyBorder="1" applyAlignment="1"/>
    <xf numFmtId="0" fontId="1" fillId="0" borderId="0" xfId="0" applyFont="1" applyBorder="1"/>
    <xf numFmtId="167" fontId="1" fillId="0" borderId="0" xfId="12" applyNumberFormat="1" applyFont="1" applyFill="1" applyBorder="1" applyAlignment="1"/>
    <xf numFmtId="167" fontId="1" fillId="2" borderId="12" xfId="12" applyNumberFormat="1" applyFont="1" applyFill="1" applyBorder="1" applyAlignment="1"/>
    <xf numFmtId="167" fontId="1" fillId="2" borderId="12" xfId="12" applyNumberFormat="1" applyFont="1" applyFill="1" applyBorder="1" applyAlignment="1">
      <alignment horizontal="right"/>
    </xf>
    <xf numFmtId="3" fontId="16" fillId="0" borderId="7" xfId="13" applyNumberFormat="1" applyFont="1" applyBorder="1"/>
    <xf numFmtId="167" fontId="11" fillId="0" borderId="7" xfId="8" applyNumberFormat="1" applyFont="1" applyFill="1" applyBorder="1" applyAlignment="1">
      <alignment horizontal="right"/>
    </xf>
    <xf numFmtId="0" fontId="16" fillId="0" borderId="0" xfId="13" applyFont="1" applyAlignment="1">
      <alignment horizontal="left" vertical="center"/>
    </xf>
    <xf numFmtId="0" fontId="16" fillId="0" borderId="0" xfId="0" applyFont="1" applyAlignment="1">
      <alignment horizontal="left" vertical="center"/>
    </xf>
    <xf numFmtId="0" fontId="1" fillId="0" borderId="0" xfId="13" applyFont="1" applyAlignment="1">
      <alignment horizontal="left" vertical="center"/>
    </xf>
    <xf numFmtId="0" fontId="16" fillId="0" borderId="0" xfId="0" applyFont="1" applyAlignment="1">
      <alignment horizontal="left" vertical="center"/>
    </xf>
    <xf numFmtId="0" fontId="16" fillId="0" borderId="0" xfId="13" applyFont="1" applyAlignment="1">
      <alignment horizontal="left" vertical="center"/>
    </xf>
    <xf numFmtId="0" fontId="16" fillId="0" borderId="0" xfId="13" applyFont="1" applyBorder="1" applyAlignment="1">
      <alignment horizontal="left" vertical="center"/>
    </xf>
    <xf numFmtId="0" fontId="16" fillId="0" borderId="0" xfId="13" applyFont="1" applyBorder="1" applyAlignment="1">
      <alignment horizontal="left" vertical="center" wrapText="1"/>
    </xf>
    <xf numFmtId="0" fontId="16" fillId="0" borderId="0" xfId="0" applyFont="1"/>
    <xf numFmtId="170" fontId="16" fillId="0" borderId="1" xfId="9" applyNumberFormat="1" applyFont="1" applyBorder="1" applyAlignment="1">
      <alignment horizontal="center" vertical="center" wrapText="1"/>
    </xf>
    <xf numFmtId="0" fontId="16" fillId="0" borderId="1" xfId="0" applyFont="1" applyBorder="1"/>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6"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6" fillId="0" borderId="5" xfId="0" applyFont="1" applyBorder="1" applyAlignment="1">
      <alignment horizontal="left" vertical="center"/>
    </xf>
    <xf numFmtId="3" fontId="16" fillId="0" borderId="9" xfId="13" applyNumberFormat="1" applyFont="1" applyBorder="1"/>
    <xf numFmtId="3" fontId="16" fillId="0" borderId="7" xfId="0" applyNumberFormat="1" applyFont="1" applyBorder="1"/>
    <xf numFmtId="167" fontId="16" fillId="0" borderId="9" xfId="8" applyNumberFormat="1" applyFont="1" applyFill="1" applyBorder="1" applyAlignment="1">
      <alignment horizontal="right" vertical="center"/>
    </xf>
    <xf numFmtId="167" fontId="16" fillId="0" borderId="7" xfId="8" applyNumberFormat="1" applyFont="1" applyFill="1" applyBorder="1" applyAlignment="1">
      <alignment horizontal="right" vertical="center"/>
    </xf>
    <xf numFmtId="0" fontId="1" fillId="0" borderId="6" xfId="0" applyFont="1" applyBorder="1"/>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16" fillId="3" borderId="0" xfId="0" applyFont="1" applyFill="1" applyAlignment="1" applyProtection="1">
      <alignment horizontal="center" vertical="center"/>
    </xf>
    <xf numFmtId="0" fontId="1" fillId="0" borderId="0" xfId="0" applyFont="1" applyAlignment="1">
      <alignment horizontal="center" vertical="center"/>
    </xf>
    <xf numFmtId="0" fontId="16" fillId="3" borderId="1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xf>
    <xf numFmtId="171" fontId="1" fillId="3" borderId="13" xfId="0" applyNumberFormat="1" applyFont="1" applyFill="1" applyBorder="1" applyAlignment="1" applyProtection="1">
      <alignment horizontal="center" vertical="center"/>
    </xf>
    <xf numFmtId="0" fontId="1" fillId="3" borderId="7"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7" xfId="0" applyFont="1" applyFill="1" applyBorder="1" applyAlignment="1" applyProtection="1">
      <alignment horizontal="center" vertical="center"/>
    </xf>
    <xf numFmtId="171" fontId="1" fillId="2" borderId="13" xfId="0" applyNumberFormat="1" applyFont="1" applyFill="1" applyBorder="1" applyAlignment="1" applyProtection="1">
      <alignment horizontal="center" vertical="center"/>
    </xf>
    <xf numFmtId="171" fontId="2" fillId="3" borderId="14" xfId="0" applyNumberFormat="1" applyFont="1" applyFill="1" applyBorder="1" applyAlignment="1" applyProtection="1">
      <alignment horizontal="center" vertical="center" wrapText="1"/>
    </xf>
    <xf numFmtId="0" fontId="2" fillId="0" borderId="0" xfId="0" applyFont="1" applyAlignment="1">
      <alignment horizontal="justify"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7" xfId="0" applyFont="1" applyFill="1" applyBorder="1" applyAlignment="1">
      <alignment horizontal="justify" vertical="center" wrapText="1"/>
    </xf>
    <xf numFmtId="0" fontId="1" fillId="2" borderId="7" xfId="0" applyFont="1" applyFill="1" applyBorder="1" applyAlignment="1">
      <alignment horizontal="justify" vertical="center"/>
    </xf>
    <xf numFmtId="0" fontId="1" fillId="0" borderId="7" xfId="0" applyFont="1" applyBorder="1" applyAlignment="1">
      <alignment horizontal="justify" vertical="center"/>
    </xf>
    <xf numFmtId="0" fontId="1" fillId="0" borderId="0" xfId="0" applyFont="1" applyAlignment="1">
      <alignment horizontal="justify"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31" zoomScale="130" zoomScaleNormal="130" workbookViewId="0">
      <selection activeCell="A47" sqref="A47"/>
    </sheetView>
  </sheetViews>
  <sheetFormatPr defaultRowHeight="12.75" x14ac:dyDescent="0.2"/>
  <cols>
    <col min="1" max="1" width="37.42578125" style="62" customWidth="1"/>
    <col min="2" max="3" width="13.140625" style="23" customWidth="1"/>
    <col min="4" max="4" width="13.85546875" style="23" customWidth="1"/>
    <col min="5" max="5" width="4.28515625" style="23" customWidth="1"/>
    <col min="6" max="16384" width="9.140625" style="23"/>
  </cols>
  <sheetData>
    <row r="1" spans="1:5" x14ac:dyDescent="0.2">
      <c r="A1" s="22" t="s">
        <v>146</v>
      </c>
    </row>
    <row r="2" spans="1:5" x14ac:dyDescent="0.2">
      <c r="A2" s="22"/>
    </row>
    <row r="3" spans="1:5" x14ac:dyDescent="0.2">
      <c r="A3" s="22" t="s">
        <v>68</v>
      </c>
    </row>
    <row r="4" spans="1:5" ht="12.75" customHeight="1" x14ac:dyDescent="0.2">
      <c r="A4" s="24" t="s">
        <v>161</v>
      </c>
      <c r="B4" s="25"/>
      <c r="C4" s="25"/>
      <c r="D4" s="25"/>
    </row>
    <row r="5" spans="1:5" s="28" customFormat="1" ht="25.5" x14ac:dyDescent="0.2">
      <c r="A5" s="26"/>
      <c r="B5" s="27" t="s">
        <v>162</v>
      </c>
      <c r="C5" s="27" t="s">
        <v>158</v>
      </c>
      <c r="D5" s="27" t="s">
        <v>163</v>
      </c>
      <c r="E5" s="23"/>
    </row>
    <row r="6" spans="1:5" ht="13.5" thickBot="1" x14ac:dyDescent="0.25">
      <c r="A6" s="29"/>
      <c r="B6" s="30" t="s">
        <v>10</v>
      </c>
      <c r="C6" s="30" t="s">
        <v>10</v>
      </c>
      <c r="D6" s="30" t="s">
        <v>10</v>
      </c>
    </row>
    <row r="7" spans="1:5" x14ac:dyDescent="0.2">
      <c r="A7" s="24" t="s">
        <v>9</v>
      </c>
      <c r="B7" s="31"/>
      <c r="C7" s="31"/>
      <c r="D7" s="31"/>
    </row>
    <row r="8" spans="1:5" x14ac:dyDescent="0.2">
      <c r="A8" s="32" t="s">
        <v>28</v>
      </c>
      <c r="B8" s="19">
        <f>3054836+2710</f>
        <v>3057546</v>
      </c>
      <c r="C8" s="19">
        <v>1847934</v>
      </c>
      <c r="D8" s="19">
        <v>2393222</v>
      </c>
    </row>
    <row r="9" spans="1:5" x14ac:dyDescent="0.2">
      <c r="A9" s="33" t="s">
        <v>0</v>
      </c>
      <c r="B9" s="19">
        <v>861251</v>
      </c>
      <c r="C9" s="19">
        <v>678767</v>
      </c>
      <c r="D9" s="19">
        <v>630835</v>
      </c>
    </row>
    <row r="10" spans="1:5" x14ac:dyDescent="0.2">
      <c r="A10" s="33" t="s">
        <v>27</v>
      </c>
      <c r="B10" s="19">
        <v>269174</v>
      </c>
      <c r="C10" s="19">
        <v>310522</v>
      </c>
      <c r="D10" s="19">
        <v>148079</v>
      </c>
    </row>
    <row r="11" spans="1:5" ht="25.5" x14ac:dyDescent="0.2">
      <c r="A11" s="34" t="s">
        <v>148</v>
      </c>
      <c r="B11" s="20">
        <v>-4911</v>
      </c>
      <c r="C11" s="20">
        <v>-4804</v>
      </c>
      <c r="D11" s="20">
        <v>-4912</v>
      </c>
    </row>
    <row r="12" spans="1:5" ht="25.5" x14ac:dyDescent="0.2">
      <c r="A12" s="35" t="s">
        <v>147</v>
      </c>
      <c r="B12" s="36">
        <f>B10+B11</f>
        <v>264263</v>
      </c>
      <c r="C12" s="36">
        <f>C10+C11</f>
        <v>305718</v>
      </c>
      <c r="D12" s="36">
        <f>D10+D11</f>
        <v>143167</v>
      </c>
    </row>
    <row r="13" spans="1:5" x14ac:dyDescent="0.2">
      <c r="A13" s="24" t="s">
        <v>135</v>
      </c>
      <c r="B13" s="36">
        <f>B8+B9+B12</f>
        <v>4183060</v>
      </c>
      <c r="C13" s="36">
        <f>C8+C9+C12</f>
        <v>2832419</v>
      </c>
      <c r="D13" s="36">
        <f>D8+D9+D12</f>
        <v>3167224</v>
      </c>
    </row>
    <row r="14" spans="1:5" s="37" customFormat="1" x14ac:dyDescent="0.2">
      <c r="A14" s="32" t="s">
        <v>1</v>
      </c>
      <c r="B14" s="21">
        <v>999748</v>
      </c>
      <c r="C14" s="21">
        <v>1481844</v>
      </c>
      <c r="D14" s="21">
        <v>1326269</v>
      </c>
      <c r="E14" s="23"/>
    </row>
    <row r="15" spans="1:5" s="37" customFormat="1" ht="38.25" x14ac:dyDescent="0.2">
      <c r="A15" s="38" t="s">
        <v>143</v>
      </c>
      <c r="B15" s="19">
        <v>74276</v>
      </c>
      <c r="C15" s="19">
        <v>32905</v>
      </c>
      <c r="D15" s="19">
        <v>55372</v>
      </c>
      <c r="E15" s="23"/>
    </row>
    <row r="16" spans="1:5" x14ac:dyDescent="0.2">
      <c r="A16" s="32" t="s">
        <v>26</v>
      </c>
      <c r="B16" s="19">
        <v>346877</v>
      </c>
      <c r="C16" s="19">
        <v>266241</v>
      </c>
      <c r="D16" s="19">
        <v>364723</v>
      </c>
    </row>
    <row r="17" spans="1:4" ht="25.5" x14ac:dyDescent="0.2">
      <c r="A17" s="39" t="s">
        <v>149</v>
      </c>
      <c r="B17" s="20">
        <v>-6883</v>
      </c>
      <c r="C17" s="20">
        <v>0</v>
      </c>
      <c r="D17" s="20">
        <v>0</v>
      </c>
    </row>
    <row r="18" spans="1:4" x14ac:dyDescent="0.2">
      <c r="A18" s="35" t="s">
        <v>152</v>
      </c>
      <c r="B18" s="36">
        <f>B16+B17</f>
        <v>339994</v>
      </c>
      <c r="C18" s="36">
        <f>C16+C17</f>
        <v>266241</v>
      </c>
      <c r="D18" s="36">
        <f>D16+D17</f>
        <v>364723</v>
      </c>
    </row>
    <row r="19" spans="1:4" x14ac:dyDescent="0.2">
      <c r="A19" s="32" t="s">
        <v>25</v>
      </c>
      <c r="B19" s="19">
        <v>8414840</v>
      </c>
      <c r="C19" s="19">
        <v>7116946</v>
      </c>
      <c r="D19" s="19">
        <v>7077416</v>
      </c>
    </row>
    <row r="20" spans="1:4" x14ac:dyDescent="0.2">
      <c r="A20" s="40" t="s">
        <v>150</v>
      </c>
      <c r="B20" s="20">
        <v>-512869</v>
      </c>
      <c r="C20" s="20">
        <v>-362873</v>
      </c>
      <c r="D20" s="20">
        <v>-345682</v>
      </c>
    </row>
    <row r="21" spans="1:4" x14ac:dyDescent="0.2">
      <c r="A21" s="40" t="s">
        <v>160</v>
      </c>
      <c r="B21" s="20">
        <v>-2668</v>
      </c>
      <c r="C21" s="20">
        <v>0</v>
      </c>
      <c r="D21" s="20">
        <v>-3413</v>
      </c>
    </row>
    <row r="22" spans="1:4" x14ac:dyDescent="0.2">
      <c r="A22" s="35" t="s">
        <v>151</v>
      </c>
      <c r="B22" s="41">
        <f>B19+B20+B21</f>
        <v>7899303</v>
      </c>
      <c r="C22" s="41">
        <f>C19+C20+C21</f>
        <v>6754073</v>
      </c>
      <c r="D22" s="41">
        <f>D19+D20+D21</f>
        <v>6728321</v>
      </c>
    </row>
    <row r="23" spans="1:4" x14ac:dyDescent="0.2">
      <c r="A23" s="42" t="s">
        <v>69</v>
      </c>
      <c r="B23" s="36">
        <f>B18+B22</f>
        <v>8239297</v>
      </c>
      <c r="C23" s="36">
        <f>C18+C22</f>
        <v>7020314</v>
      </c>
      <c r="D23" s="36">
        <f>D18+D22</f>
        <v>7093044</v>
      </c>
    </row>
    <row r="24" spans="1:4" x14ac:dyDescent="0.2">
      <c r="A24" s="32" t="s">
        <v>24</v>
      </c>
      <c r="B24" s="20">
        <v>536</v>
      </c>
      <c r="C24" s="20">
        <v>0</v>
      </c>
      <c r="D24" s="20">
        <v>17274</v>
      </c>
    </row>
    <row r="25" spans="1:4" x14ac:dyDescent="0.2">
      <c r="A25" s="43" t="s">
        <v>145</v>
      </c>
      <c r="B25" s="20">
        <v>0</v>
      </c>
      <c r="C25" s="20"/>
      <c r="D25" s="20">
        <v>0</v>
      </c>
    </row>
    <row r="26" spans="1:4" x14ac:dyDescent="0.2">
      <c r="A26" s="32" t="s">
        <v>23</v>
      </c>
      <c r="B26" s="19">
        <v>541225</v>
      </c>
      <c r="C26" s="19">
        <v>572573</v>
      </c>
      <c r="D26" s="19">
        <v>664069</v>
      </c>
    </row>
    <row r="27" spans="1:4" ht="13.5" customHeight="1" x14ac:dyDescent="0.2">
      <c r="A27" s="44" t="s">
        <v>22</v>
      </c>
      <c r="B27" s="19">
        <v>584389</v>
      </c>
      <c r="C27" s="19">
        <v>429003</v>
      </c>
      <c r="D27" s="19">
        <v>391346</v>
      </c>
    </row>
    <row r="28" spans="1:4" ht="13.5" thickBot="1" x14ac:dyDescent="0.25">
      <c r="A28" s="45" t="s">
        <v>17</v>
      </c>
      <c r="B28" s="46">
        <f>B13+B14+B15+B23+B24+B25+B26+B27</f>
        <v>14622531</v>
      </c>
      <c r="C28" s="46">
        <f>C13+C14+C15+C23+C24+C25+C26+C27</f>
        <v>12369058</v>
      </c>
      <c r="D28" s="46">
        <f>D13+D14+D15+D23+D24+D25+D26+D27</f>
        <v>12714598</v>
      </c>
    </row>
    <row r="29" spans="1:4" ht="13.5" thickTop="1" x14ac:dyDescent="0.2">
      <c r="A29" s="24"/>
      <c r="B29" s="47"/>
      <c r="C29" s="47"/>
      <c r="D29" s="47"/>
    </row>
    <row r="30" spans="1:4" x14ac:dyDescent="0.2">
      <c r="A30" s="29" t="s">
        <v>11</v>
      </c>
      <c r="B30" s="48"/>
      <c r="C30" s="48"/>
      <c r="D30" s="48"/>
    </row>
    <row r="31" spans="1:4" x14ac:dyDescent="0.2">
      <c r="A31" s="49" t="s">
        <v>141</v>
      </c>
      <c r="B31" s="19">
        <v>490550</v>
      </c>
      <c r="C31" s="19">
        <v>690706</v>
      </c>
      <c r="D31" s="19">
        <v>884705</v>
      </c>
    </row>
    <row r="32" spans="1:4" x14ac:dyDescent="0.2">
      <c r="A32" s="44" t="s">
        <v>15</v>
      </c>
      <c r="B32" s="50">
        <v>9984739</v>
      </c>
      <c r="C32" s="50">
        <v>8214053</v>
      </c>
      <c r="D32" s="50">
        <v>8359576</v>
      </c>
    </row>
    <row r="33" spans="1:4" x14ac:dyDescent="0.2">
      <c r="A33" s="44" t="s">
        <v>16</v>
      </c>
      <c r="B33" s="19">
        <v>1417553</v>
      </c>
      <c r="C33" s="19">
        <v>1387331</v>
      </c>
      <c r="D33" s="19">
        <v>1341147</v>
      </c>
    </row>
    <row r="34" spans="1:4" x14ac:dyDescent="0.2">
      <c r="A34" s="44" t="s">
        <v>14</v>
      </c>
      <c r="B34" s="19">
        <v>1730</v>
      </c>
      <c r="C34" s="19">
        <v>2331</v>
      </c>
      <c r="D34" s="19">
        <v>443</v>
      </c>
    </row>
    <row r="35" spans="1:4" x14ac:dyDescent="0.2">
      <c r="A35" s="32" t="s">
        <v>2</v>
      </c>
      <c r="B35" s="19">
        <v>17152</v>
      </c>
      <c r="C35" s="19">
        <v>15955</v>
      </c>
      <c r="D35" s="19">
        <v>14455</v>
      </c>
    </row>
    <row r="36" spans="1:4" ht="25.5" x14ac:dyDescent="0.2">
      <c r="A36" s="38" t="s">
        <v>13</v>
      </c>
      <c r="B36" s="51">
        <f>135840+536</f>
        <v>136376</v>
      </c>
      <c r="C36" s="51">
        <v>27707</v>
      </c>
      <c r="D36" s="51">
        <v>18423</v>
      </c>
    </row>
    <row r="37" spans="1:4" x14ac:dyDescent="0.2">
      <c r="A37" s="32" t="s">
        <v>137</v>
      </c>
      <c r="B37" s="51">
        <v>0</v>
      </c>
      <c r="C37" s="51">
        <v>0</v>
      </c>
      <c r="D37" s="51">
        <v>0</v>
      </c>
    </row>
    <row r="38" spans="1:4" x14ac:dyDescent="0.2">
      <c r="A38" s="33" t="s">
        <v>12</v>
      </c>
      <c r="B38" s="19">
        <v>652134.09709407296</v>
      </c>
      <c r="C38" s="19">
        <v>375183</v>
      </c>
      <c r="D38" s="19">
        <v>336070</v>
      </c>
    </row>
    <row r="39" spans="1:4" x14ac:dyDescent="0.2">
      <c r="A39" s="45" t="s">
        <v>18</v>
      </c>
      <c r="B39" s="52">
        <f>SUM(B31:B38)</f>
        <v>12700234.097094074</v>
      </c>
      <c r="C39" s="52">
        <f>SUM(C31:C38)</f>
        <v>10713266</v>
      </c>
      <c r="D39" s="52">
        <f>SUM(D31:D38)</f>
        <v>10954819</v>
      </c>
    </row>
    <row r="40" spans="1:4" x14ac:dyDescent="0.2">
      <c r="A40" s="32"/>
      <c r="B40" s="38"/>
      <c r="C40" s="38"/>
      <c r="D40" s="38"/>
    </row>
    <row r="41" spans="1:4" ht="12.75" customHeight="1" x14ac:dyDescent="0.2">
      <c r="A41" s="29" t="s">
        <v>19</v>
      </c>
      <c r="B41" s="53"/>
      <c r="C41" s="53"/>
      <c r="D41" s="53"/>
    </row>
    <row r="42" spans="1:4" x14ac:dyDescent="0.2">
      <c r="A42" s="44" t="s">
        <v>3</v>
      </c>
      <c r="B42" s="19">
        <v>1503473.7949999999</v>
      </c>
      <c r="C42" s="19">
        <v>1301658</v>
      </c>
      <c r="D42" s="19">
        <v>1301658</v>
      </c>
    </row>
    <row r="43" spans="1:4" x14ac:dyDescent="0.2">
      <c r="A43" s="54" t="s">
        <v>108</v>
      </c>
      <c r="B43" s="51">
        <v>0</v>
      </c>
      <c r="C43" s="51">
        <v>0</v>
      </c>
      <c r="D43" s="51">
        <v>0</v>
      </c>
    </row>
    <row r="44" spans="1:4" x14ac:dyDescent="0.2">
      <c r="A44" s="44" t="s">
        <v>4</v>
      </c>
      <c r="B44" s="55">
        <v>418823</v>
      </c>
      <c r="C44" s="55">
        <v>354134</v>
      </c>
      <c r="D44" s="55">
        <v>458121</v>
      </c>
    </row>
    <row r="45" spans="1:4" x14ac:dyDescent="0.2">
      <c r="A45" s="29" t="s">
        <v>20</v>
      </c>
      <c r="B45" s="56">
        <f>SUM(B42:B44)</f>
        <v>1922296.7949999999</v>
      </c>
      <c r="C45" s="56">
        <f>SUM(C42:C44)</f>
        <v>1655792</v>
      </c>
      <c r="D45" s="56">
        <f>SUM(D42:D44)</f>
        <v>1759779</v>
      </c>
    </row>
    <row r="46" spans="1:4" x14ac:dyDescent="0.2">
      <c r="A46" s="24"/>
      <c r="B46" s="57"/>
      <c r="C46" s="57"/>
      <c r="D46" s="57"/>
    </row>
    <row r="47" spans="1:4" ht="13.5" thickBot="1" x14ac:dyDescent="0.25">
      <c r="A47" s="58" t="s">
        <v>21</v>
      </c>
      <c r="B47" s="59">
        <f>B39+B45</f>
        <v>14622530.892094074</v>
      </c>
      <c r="C47" s="59">
        <f>C39+C45</f>
        <v>12369058</v>
      </c>
      <c r="D47" s="59">
        <f>D39+D45</f>
        <v>12714598</v>
      </c>
    </row>
    <row r="48" spans="1:4" ht="13.5" thickTop="1" x14ac:dyDescent="0.2">
      <c r="A48" s="32"/>
    </row>
    <row r="49" spans="1:4" x14ac:dyDescent="0.2">
      <c r="A49" s="60"/>
      <c r="B49" s="61"/>
      <c r="C49" s="61"/>
      <c r="D49" s="61"/>
    </row>
    <row r="52" spans="1:4" x14ac:dyDescent="0.2">
      <c r="A52" s="62" t="s">
        <v>70</v>
      </c>
      <c r="B52" s="63"/>
      <c r="C52" s="62" t="s">
        <v>70</v>
      </c>
      <c r="D52" s="63"/>
    </row>
    <row r="53" spans="1:4" x14ac:dyDescent="0.2">
      <c r="A53" s="22" t="s">
        <v>71</v>
      </c>
      <c r="B53" s="37"/>
      <c r="C53" s="22" t="s">
        <v>72</v>
      </c>
      <c r="D53" s="37"/>
    </row>
    <row r="54" spans="1:4" x14ac:dyDescent="0.2">
      <c r="A54" s="22" t="s">
        <v>136</v>
      </c>
      <c r="B54" s="37"/>
      <c r="C54" s="22" t="s">
        <v>73</v>
      </c>
      <c r="D54" s="37"/>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6" zoomScale="130" zoomScaleNormal="130" workbookViewId="0">
      <selection activeCell="C38" sqref="C38"/>
    </sheetView>
  </sheetViews>
  <sheetFormatPr defaultRowHeight="12.75" x14ac:dyDescent="0.2"/>
  <cols>
    <col min="1" max="1" width="43.42578125" style="100" customWidth="1"/>
    <col min="2" max="2" width="12" style="64" customWidth="1"/>
    <col min="3" max="3" width="12.140625" style="64" customWidth="1"/>
    <col min="4" max="4" width="17" style="64" customWidth="1"/>
    <col min="5" max="6" width="9.140625" style="64"/>
    <col min="7" max="7" width="24.5703125" style="64" customWidth="1"/>
    <col min="8" max="16384" width="9.140625" style="64"/>
  </cols>
  <sheetData>
    <row r="1" spans="1:3" x14ac:dyDescent="0.2">
      <c r="A1" s="22" t="s">
        <v>67</v>
      </c>
    </row>
    <row r="2" spans="1:3" x14ac:dyDescent="0.2">
      <c r="A2" s="22"/>
    </row>
    <row r="3" spans="1:3" x14ac:dyDescent="0.2">
      <c r="A3" s="22" t="s">
        <v>29</v>
      </c>
      <c r="B3" s="65"/>
      <c r="C3" s="65"/>
    </row>
    <row r="4" spans="1:3" x14ac:dyDescent="0.2">
      <c r="A4" s="24" t="s">
        <v>164</v>
      </c>
      <c r="B4" s="66"/>
      <c r="C4" s="66"/>
    </row>
    <row r="5" spans="1:3" x14ac:dyDescent="0.2">
      <c r="A5" s="67"/>
      <c r="B5" s="66"/>
      <c r="C5" s="66"/>
    </row>
    <row r="6" spans="1:3" ht="25.5" x14ac:dyDescent="0.2">
      <c r="A6" s="26"/>
      <c r="B6" s="68" t="s">
        <v>162</v>
      </c>
      <c r="C6" s="68" t="s">
        <v>158</v>
      </c>
    </row>
    <row r="7" spans="1:3" ht="13.5" thickBot="1" x14ac:dyDescent="0.25">
      <c r="A7" s="26"/>
      <c r="B7" s="69" t="s">
        <v>10</v>
      </c>
      <c r="C7" s="69" t="s">
        <v>10</v>
      </c>
    </row>
    <row r="8" spans="1:3" x14ac:dyDescent="0.2">
      <c r="A8" s="70" t="s">
        <v>30</v>
      </c>
      <c r="B8" s="71">
        <v>1017625</v>
      </c>
      <c r="C8" s="71">
        <v>944433</v>
      </c>
    </row>
    <row r="9" spans="1:3" x14ac:dyDescent="0.2">
      <c r="A9" s="70" t="s">
        <v>31</v>
      </c>
      <c r="B9" s="71">
        <v>-271683</v>
      </c>
      <c r="C9" s="71">
        <v>-283206</v>
      </c>
    </row>
    <row r="10" spans="1:3" x14ac:dyDescent="0.2">
      <c r="A10" s="24" t="s">
        <v>33</v>
      </c>
      <c r="B10" s="72">
        <f>SUM(B8:B9)</f>
        <v>745942</v>
      </c>
      <c r="C10" s="73">
        <f>SUM(C8:C9)</f>
        <v>661227</v>
      </c>
    </row>
    <row r="11" spans="1:3" x14ac:dyDescent="0.2">
      <c r="A11" s="40" t="s">
        <v>32</v>
      </c>
      <c r="B11" s="20">
        <v>-148441</v>
      </c>
      <c r="C11" s="20">
        <v>55714</v>
      </c>
    </row>
    <row r="12" spans="1:3" x14ac:dyDescent="0.2">
      <c r="A12" s="74" t="s">
        <v>5</v>
      </c>
      <c r="B12" s="75">
        <f>B10+B11</f>
        <v>597501</v>
      </c>
      <c r="C12" s="75">
        <f>C10+C11</f>
        <v>716941</v>
      </c>
    </row>
    <row r="13" spans="1:3" x14ac:dyDescent="0.2">
      <c r="A13" s="76"/>
      <c r="C13" s="77"/>
    </row>
    <row r="14" spans="1:3" x14ac:dyDescent="0.2">
      <c r="A14" s="26" t="s">
        <v>34</v>
      </c>
      <c r="B14" s="71">
        <v>316367</v>
      </c>
      <c r="C14" s="71">
        <v>281179</v>
      </c>
    </row>
    <row r="15" spans="1:3" x14ac:dyDescent="0.2">
      <c r="A15" s="26" t="s">
        <v>35</v>
      </c>
      <c r="B15" s="20">
        <v>-66408</v>
      </c>
      <c r="C15" s="20">
        <v>-44853</v>
      </c>
    </row>
    <row r="16" spans="1:3" x14ac:dyDescent="0.2">
      <c r="A16" s="76" t="s">
        <v>43</v>
      </c>
      <c r="B16" s="20">
        <v>229113</v>
      </c>
      <c r="C16" s="20">
        <v>129986</v>
      </c>
    </row>
    <row r="17" spans="1:4" x14ac:dyDescent="0.2">
      <c r="A17" s="76" t="s">
        <v>153</v>
      </c>
      <c r="B17" s="20">
        <v>2756</v>
      </c>
      <c r="C17" s="20">
        <v>1504</v>
      </c>
      <c r="D17" s="78"/>
    </row>
    <row r="18" spans="1:4" x14ac:dyDescent="0.2">
      <c r="A18" s="76" t="s">
        <v>138</v>
      </c>
      <c r="B18" s="79" t="s">
        <v>96</v>
      </c>
      <c r="C18" s="79" t="s">
        <v>96</v>
      </c>
      <c r="D18" s="78"/>
    </row>
    <row r="19" spans="1:4" x14ac:dyDescent="0.2">
      <c r="A19" s="74" t="s">
        <v>36</v>
      </c>
      <c r="B19" s="80">
        <f>SUM(B14:B18)</f>
        <v>481828</v>
      </c>
      <c r="C19" s="80">
        <f>SUM(C14:C17)</f>
        <v>367816</v>
      </c>
    </row>
    <row r="20" spans="1:4" x14ac:dyDescent="0.2">
      <c r="A20" s="76"/>
      <c r="B20" s="81"/>
      <c r="C20" s="82"/>
    </row>
    <row r="21" spans="1:4" x14ac:dyDescent="0.2">
      <c r="A21" s="76" t="s">
        <v>37</v>
      </c>
      <c r="B21" s="20">
        <f>B12+B19</f>
        <v>1079329</v>
      </c>
      <c r="C21" s="20">
        <v>1084757</v>
      </c>
    </row>
    <row r="22" spans="1:4" x14ac:dyDescent="0.2">
      <c r="A22" s="76" t="s">
        <v>38</v>
      </c>
      <c r="B22" s="20">
        <v>-874327</v>
      </c>
      <c r="C22" s="20">
        <v>-905161</v>
      </c>
    </row>
    <row r="23" spans="1:4" ht="13.5" thickBot="1" x14ac:dyDescent="0.25">
      <c r="A23" s="83" t="s">
        <v>41</v>
      </c>
      <c r="B23" s="84">
        <f>B21+B22</f>
        <v>205002</v>
      </c>
      <c r="C23" s="84">
        <f t="shared" ref="C23" si="0">C21+C22</f>
        <v>179596</v>
      </c>
    </row>
    <row r="24" spans="1:4" ht="13.5" thickTop="1" x14ac:dyDescent="0.2">
      <c r="A24" s="85"/>
      <c r="B24" s="86"/>
      <c r="C24" s="86"/>
    </row>
    <row r="25" spans="1:4" ht="25.5" x14ac:dyDescent="0.2">
      <c r="A25" s="39" t="s">
        <v>39</v>
      </c>
      <c r="B25" s="20">
        <v>3728</v>
      </c>
      <c r="C25" s="20">
        <v>-24012</v>
      </c>
    </row>
    <row r="26" spans="1:4" x14ac:dyDescent="0.2">
      <c r="A26" s="87"/>
      <c r="B26" s="88"/>
      <c r="C26" s="89"/>
    </row>
    <row r="27" spans="1:4" ht="13.5" thickBot="1" x14ac:dyDescent="0.25">
      <c r="A27" s="83" t="s">
        <v>40</v>
      </c>
      <c r="B27" s="90">
        <f>B23+B25</f>
        <v>208730</v>
      </c>
      <c r="C27" s="90">
        <f t="shared" ref="C27" si="1">C23+C25</f>
        <v>155584</v>
      </c>
    </row>
    <row r="28" spans="1:4" ht="13.5" thickTop="1" x14ac:dyDescent="0.2">
      <c r="A28" s="91"/>
      <c r="B28" s="92"/>
      <c r="C28" s="82"/>
    </row>
    <row r="29" spans="1:4" x14ac:dyDescent="0.2">
      <c r="A29" s="93" t="s">
        <v>6</v>
      </c>
      <c r="B29" s="94">
        <v>-21683</v>
      </c>
      <c r="C29" s="94">
        <v>-14381</v>
      </c>
    </row>
    <row r="30" spans="1:4" ht="13.5" thickBot="1" x14ac:dyDescent="0.25">
      <c r="A30" s="83" t="s">
        <v>7</v>
      </c>
      <c r="B30" s="95">
        <f>B29+B27</f>
        <v>187047</v>
      </c>
      <c r="C30" s="95">
        <f t="shared" ref="C30" si="2">C29+C27</f>
        <v>141203</v>
      </c>
    </row>
    <row r="31" spans="1:4" ht="13.5" thickTop="1" x14ac:dyDescent="0.2">
      <c r="A31" s="96"/>
      <c r="B31" s="97"/>
      <c r="C31" s="92"/>
    </row>
    <row r="32" spans="1:4" ht="13.5" thickBot="1" x14ac:dyDescent="0.25">
      <c r="A32" s="98" t="s">
        <v>42</v>
      </c>
      <c r="B32" s="95">
        <f>B30</f>
        <v>187047</v>
      </c>
      <c r="C32" s="95">
        <f>C30</f>
        <v>141203</v>
      </c>
    </row>
    <row r="33" spans="1:3" ht="13.5" thickTop="1" x14ac:dyDescent="0.2">
      <c r="A33" s="99" t="s">
        <v>8</v>
      </c>
      <c r="B33" s="122">
        <f>B32/300694759*1000</f>
        <v>0.62204941856003559</v>
      </c>
      <c r="C33" s="122">
        <f>C32/260331650*1000</f>
        <v>0.54239659296132459</v>
      </c>
    </row>
    <row r="36" spans="1:3" x14ac:dyDescent="0.2">
      <c r="A36" s="62" t="s">
        <v>70</v>
      </c>
      <c r="B36" s="62" t="s">
        <v>70</v>
      </c>
    </row>
    <row r="37" spans="1:3" x14ac:dyDescent="0.2">
      <c r="A37" s="22" t="s">
        <v>71</v>
      </c>
      <c r="B37" s="22" t="s">
        <v>72</v>
      </c>
    </row>
    <row r="38" spans="1:3" x14ac:dyDescent="0.2">
      <c r="A38" s="22" t="s">
        <v>136</v>
      </c>
      <c r="B38" s="2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19" workbookViewId="0">
      <selection activeCell="D13" sqref="D13"/>
    </sheetView>
  </sheetViews>
  <sheetFormatPr defaultRowHeight="12.75" x14ac:dyDescent="0.2"/>
  <cols>
    <col min="1" max="1" width="56.28515625" style="54" bestFit="1" customWidth="1"/>
    <col min="2" max="2" width="19.5703125" style="54" customWidth="1"/>
    <col min="3" max="3" width="18" style="54" customWidth="1"/>
    <col min="4" max="16384" width="9.140625" style="54"/>
  </cols>
  <sheetData>
    <row r="1" spans="1:8" x14ac:dyDescent="0.2">
      <c r="A1" s="22" t="s">
        <v>67</v>
      </c>
      <c r="B1" s="101"/>
      <c r="C1" s="101"/>
    </row>
    <row r="2" spans="1:8" x14ac:dyDescent="0.2">
      <c r="A2" s="22"/>
      <c r="B2" s="101"/>
      <c r="C2" s="101"/>
    </row>
    <row r="3" spans="1:8" x14ac:dyDescent="0.2">
      <c r="A3" s="102" t="s">
        <v>74</v>
      </c>
      <c r="B3" s="101"/>
      <c r="C3" s="101"/>
    </row>
    <row r="4" spans="1:8" x14ac:dyDescent="0.2">
      <c r="A4" s="102" t="s">
        <v>164</v>
      </c>
      <c r="B4" s="103"/>
      <c r="C4" s="103"/>
    </row>
    <row r="5" spans="1:8" x14ac:dyDescent="0.2">
      <c r="A5" s="101"/>
      <c r="B5" s="103"/>
      <c r="C5" s="103"/>
    </row>
    <row r="6" spans="1:8" ht="25.5" x14ac:dyDescent="0.2">
      <c r="A6" s="109"/>
      <c r="B6" s="110" t="s">
        <v>168</v>
      </c>
      <c r="C6" s="110" t="s">
        <v>165</v>
      </c>
    </row>
    <row r="7" spans="1:8" x14ac:dyDescent="0.2">
      <c r="A7" s="111"/>
      <c r="B7" s="112" t="s">
        <v>10</v>
      </c>
      <c r="C7" s="110" t="s">
        <v>10</v>
      </c>
    </row>
    <row r="8" spans="1:8" x14ac:dyDescent="0.2">
      <c r="A8" s="113" t="s">
        <v>44</v>
      </c>
      <c r="B8" s="114"/>
      <c r="C8" s="114"/>
    </row>
    <row r="9" spans="1:8" x14ac:dyDescent="0.2">
      <c r="A9" s="115" t="s">
        <v>45</v>
      </c>
      <c r="B9" s="11">
        <v>402319</v>
      </c>
      <c r="C9" s="11">
        <v>375096</v>
      </c>
    </row>
    <row r="10" spans="1:8" x14ac:dyDescent="0.2">
      <c r="A10" s="115" t="s">
        <v>46</v>
      </c>
      <c r="B10" s="11">
        <v>-91288</v>
      </c>
      <c r="C10" s="11">
        <v>-94336</v>
      </c>
    </row>
    <row r="11" spans="1:8" x14ac:dyDescent="0.2">
      <c r="A11" s="115" t="s">
        <v>34</v>
      </c>
      <c r="B11" s="11">
        <v>114853</v>
      </c>
      <c r="C11" s="11">
        <v>104289</v>
      </c>
    </row>
    <row r="12" spans="1:8" x14ac:dyDescent="0.2">
      <c r="A12" s="115" t="s">
        <v>47</v>
      </c>
      <c r="B12" s="11">
        <v>-29339</v>
      </c>
      <c r="C12" s="11">
        <v>-15078</v>
      </c>
    </row>
    <row r="13" spans="1:8" x14ac:dyDescent="0.2">
      <c r="A13" s="115" t="s">
        <v>48</v>
      </c>
      <c r="B13" s="11">
        <v>93302</v>
      </c>
      <c r="C13" s="11">
        <v>55371</v>
      </c>
    </row>
    <row r="14" spans="1:8" x14ac:dyDescent="0.2">
      <c r="A14" s="115" t="s">
        <v>139</v>
      </c>
      <c r="B14" s="11">
        <v>1428</v>
      </c>
      <c r="C14" s="11">
        <v>4507</v>
      </c>
    </row>
    <row r="15" spans="1:8" x14ac:dyDescent="0.2">
      <c r="A15" s="116" t="s">
        <v>49</v>
      </c>
      <c r="B15" s="12">
        <v>-286955</v>
      </c>
      <c r="C15" s="12">
        <v>-274781</v>
      </c>
    </row>
    <row r="16" spans="1:8" ht="25.5" x14ac:dyDescent="0.2">
      <c r="A16" s="116" t="s">
        <v>50</v>
      </c>
      <c r="B16" s="105">
        <f>SUM(B9:B15)</f>
        <v>204320</v>
      </c>
      <c r="C16" s="105">
        <f>SUM(C9:C15)</f>
        <v>155068</v>
      </c>
      <c r="G16" s="123"/>
      <c r="H16" s="123"/>
    </row>
    <row r="17" spans="1:8" x14ac:dyDescent="0.2">
      <c r="A17" s="116"/>
      <c r="B17" s="11"/>
      <c r="C17" s="11"/>
      <c r="G17" s="123"/>
      <c r="H17" s="123"/>
    </row>
    <row r="18" spans="1:8" x14ac:dyDescent="0.2">
      <c r="A18" s="117" t="s">
        <v>140</v>
      </c>
      <c r="B18" s="104"/>
      <c r="C18" s="104"/>
      <c r="G18" s="123"/>
      <c r="H18" s="123"/>
    </row>
    <row r="19" spans="1:8" ht="25.5" x14ac:dyDescent="0.2">
      <c r="A19" s="116" t="s">
        <v>143</v>
      </c>
      <c r="B19" s="11">
        <v>-536</v>
      </c>
      <c r="C19" s="11">
        <v>0</v>
      </c>
      <c r="G19" s="124"/>
      <c r="H19" s="124"/>
    </row>
    <row r="20" spans="1:8" x14ac:dyDescent="0.2">
      <c r="A20" s="116" t="s">
        <v>166</v>
      </c>
      <c r="B20" s="11">
        <v>100471</v>
      </c>
      <c r="C20" s="11">
        <v>0</v>
      </c>
      <c r="G20" s="124"/>
      <c r="H20" s="124"/>
    </row>
    <row r="21" spans="1:8" x14ac:dyDescent="0.2">
      <c r="A21" s="116" t="s">
        <v>167</v>
      </c>
      <c r="B21" s="11">
        <v>-36118</v>
      </c>
      <c r="C21" s="11">
        <v>37909</v>
      </c>
      <c r="G21" s="124"/>
      <c r="H21" s="124"/>
    </row>
    <row r="22" spans="1:8" x14ac:dyDescent="0.2">
      <c r="A22" s="118" t="s">
        <v>25</v>
      </c>
      <c r="B22" s="11">
        <v>-609236</v>
      </c>
      <c r="C22" s="11">
        <v>9024</v>
      </c>
      <c r="G22" s="124"/>
      <c r="H22" s="124"/>
    </row>
    <row r="23" spans="1:8" x14ac:dyDescent="0.2">
      <c r="A23" s="116" t="s">
        <v>22</v>
      </c>
      <c r="B23" s="11">
        <v>-129236</v>
      </c>
      <c r="C23" s="11">
        <v>-24061</v>
      </c>
      <c r="G23" s="124"/>
      <c r="H23" s="124"/>
    </row>
    <row r="24" spans="1:8" x14ac:dyDescent="0.2">
      <c r="A24" s="116"/>
      <c r="B24" s="11"/>
      <c r="C24" s="11"/>
      <c r="G24" s="124"/>
      <c r="H24" s="124"/>
    </row>
    <row r="25" spans="1:8" x14ac:dyDescent="0.2">
      <c r="A25" s="117" t="s">
        <v>142</v>
      </c>
      <c r="B25" s="11"/>
      <c r="C25" s="11"/>
      <c r="G25" s="124"/>
      <c r="H25" s="124"/>
    </row>
    <row r="26" spans="1:8" x14ac:dyDescent="0.2">
      <c r="A26" s="116" t="s">
        <v>141</v>
      </c>
      <c r="B26" s="11">
        <v>11786</v>
      </c>
      <c r="C26" s="11">
        <v>-116571</v>
      </c>
      <c r="G26" s="123"/>
      <c r="H26" s="123"/>
    </row>
    <row r="27" spans="1:8" x14ac:dyDescent="0.2">
      <c r="A27" s="116" t="s">
        <v>15</v>
      </c>
      <c r="B27" s="13">
        <v>311273</v>
      </c>
      <c r="C27" s="13">
        <v>67648</v>
      </c>
      <c r="G27" s="123"/>
      <c r="H27" s="123"/>
    </row>
    <row r="28" spans="1:8" x14ac:dyDescent="0.2">
      <c r="A28" s="116" t="s">
        <v>156</v>
      </c>
      <c r="B28" s="13">
        <v>0</v>
      </c>
      <c r="C28" s="120" t="s">
        <v>96</v>
      </c>
    </row>
    <row r="29" spans="1:8" x14ac:dyDescent="0.2">
      <c r="A29" s="118" t="s">
        <v>13</v>
      </c>
      <c r="B29" s="11">
        <v>95593</v>
      </c>
      <c r="C29" s="11">
        <v>5926</v>
      </c>
    </row>
    <row r="30" spans="1:8" ht="13.5" thickBot="1" x14ac:dyDescent="0.25">
      <c r="A30" s="116" t="s">
        <v>12</v>
      </c>
      <c r="B30" s="14">
        <v>182461</v>
      </c>
      <c r="C30" s="14">
        <v>-24806</v>
      </c>
    </row>
    <row r="31" spans="1:8" ht="25.5" x14ac:dyDescent="0.2">
      <c r="A31" s="119" t="s">
        <v>75</v>
      </c>
      <c r="B31" s="105">
        <f>SUM(B16:B30)</f>
        <v>130778</v>
      </c>
      <c r="C31" s="105">
        <f>SUM(C16:C30)</f>
        <v>110137</v>
      </c>
    </row>
    <row r="32" spans="1:8" ht="13.5" thickBot="1" x14ac:dyDescent="0.25">
      <c r="A32" s="115" t="s">
        <v>51</v>
      </c>
      <c r="B32" s="125">
        <v>-11030</v>
      </c>
      <c r="C32" s="125">
        <v>-6000</v>
      </c>
    </row>
    <row r="33" spans="1:3" x14ac:dyDescent="0.2">
      <c r="A33" s="115" t="s">
        <v>64</v>
      </c>
      <c r="B33" s="105">
        <f>SUM(B31:B32)</f>
        <v>119748</v>
      </c>
      <c r="C33" s="105">
        <f>SUM(C31:C32)</f>
        <v>104137</v>
      </c>
    </row>
    <row r="34" spans="1:3" x14ac:dyDescent="0.2">
      <c r="A34" s="113" t="s">
        <v>52</v>
      </c>
      <c r="B34" s="106"/>
      <c r="C34" s="106"/>
    </row>
    <row r="35" spans="1:3" x14ac:dyDescent="0.2">
      <c r="A35" s="115" t="s">
        <v>53</v>
      </c>
      <c r="B35" s="11">
        <v>-16157</v>
      </c>
      <c r="C35" s="11">
        <v>-23699</v>
      </c>
    </row>
    <row r="36" spans="1:3" x14ac:dyDescent="0.2">
      <c r="A36" s="108" t="s">
        <v>154</v>
      </c>
      <c r="B36" s="11">
        <v>1979</v>
      </c>
      <c r="C36" s="11">
        <v>23</v>
      </c>
    </row>
    <row r="37" spans="1:3" x14ac:dyDescent="0.2">
      <c r="A37" s="108" t="s">
        <v>54</v>
      </c>
      <c r="B37" s="11">
        <v>-842354</v>
      </c>
      <c r="C37" s="11">
        <v>-1582561</v>
      </c>
    </row>
    <row r="38" spans="1:3" x14ac:dyDescent="0.2">
      <c r="A38" s="108" t="s">
        <v>155</v>
      </c>
      <c r="B38" s="11">
        <v>1050005</v>
      </c>
      <c r="C38" s="11">
        <v>1538633</v>
      </c>
    </row>
    <row r="39" spans="1:3" x14ac:dyDescent="0.2">
      <c r="A39" s="108" t="s">
        <v>55</v>
      </c>
      <c r="B39" s="105">
        <f>SUM(B35:B38)</f>
        <v>193473</v>
      </c>
      <c r="C39" s="105">
        <f>SUM(C35:C38)</f>
        <v>-67604</v>
      </c>
    </row>
    <row r="40" spans="1:3" x14ac:dyDescent="0.2">
      <c r="A40" s="113" t="s">
        <v>76</v>
      </c>
      <c r="B40" s="106"/>
      <c r="C40" s="106"/>
    </row>
    <row r="41" spans="1:3" x14ac:dyDescent="0.2">
      <c r="A41" s="108" t="s">
        <v>144</v>
      </c>
      <c r="B41" s="13">
        <v>242797</v>
      </c>
      <c r="C41" s="13">
        <v>151561</v>
      </c>
    </row>
    <row r="42" spans="1:3" x14ac:dyDescent="0.2">
      <c r="A42" s="108" t="s">
        <v>56</v>
      </c>
      <c r="B42" s="13">
        <v>-176557</v>
      </c>
      <c r="C42" s="13">
        <v>-221609</v>
      </c>
    </row>
    <row r="43" spans="1:3" ht="13.5" thickBot="1" x14ac:dyDescent="0.25">
      <c r="A43" s="115" t="s">
        <v>57</v>
      </c>
      <c r="B43" s="126">
        <v>-191</v>
      </c>
      <c r="C43" s="126">
        <v>-23</v>
      </c>
    </row>
    <row r="44" spans="1:3" x14ac:dyDescent="0.2">
      <c r="A44" s="115" t="s">
        <v>65</v>
      </c>
      <c r="B44" s="107">
        <f>SUM(B41:B43)</f>
        <v>66049</v>
      </c>
      <c r="C44" s="107">
        <f>SUM(C41:C43)</f>
        <v>-70071</v>
      </c>
    </row>
    <row r="45" spans="1:3" ht="25.5" x14ac:dyDescent="0.2">
      <c r="A45" s="121" t="s">
        <v>66</v>
      </c>
      <c r="B45" s="13">
        <v>36407</v>
      </c>
      <c r="C45" s="13">
        <v>2979</v>
      </c>
    </row>
    <row r="46" spans="1:3" x14ac:dyDescent="0.2">
      <c r="A46" s="121" t="s">
        <v>58</v>
      </c>
      <c r="B46" s="107">
        <f>B33+B39+B44+B45</f>
        <v>415677</v>
      </c>
      <c r="C46" s="107">
        <f>C33+C39+C44+C45</f>
        <v>-30559</v>
      </c>
    </row>
    <row r="47" spans="1:3" x14ac:dyDescent="0.2">
      <c r="A47" s="108" t="s">
        <v>62</v>
      </c>
      <c r="B47" s="11">
        <v>3767383</v>
      </c>
      <c r="C47" s="11">
        <v>2862978</v>
      </c>
    </row>
    <row r="48" spans="1:3" x14ac:dyDescent="0.2">
      <c r="A48" s="108" t="s">
        <v>63</v>
      </c>
      <c r="B48" s="107">
        <f>SUM(B46:B47)</f>
        <v>4183060</v>
      </c>
      <c r="C48" s="107">
        <f>SUM(C46:C47)</f>
        <v>2832419</v>
      </c>
    </row>
    <row r="52" spans="1:3" x14ac:dyDescent="0.2">
      <c r="A52" s="62"/>
      <c r="B52" s="63"/>
      <c r="C52" s="63"/>
    </row>
    <row r="53" spans="1:3" x14ac:dyDescent="0.2">
      <c r="A53" s="62" t="s">
        <v>70</v>
      </c>
      <c r="B53" s="63"/>
      <c r="C53" s="62" t="s">
        <v>70</v>
      </c>
    </row>
    <row r="54" spans="1:3" x14ac:dyDescent="0.2">
      <c r="A54" s="22" t="s">
        <v>71</v>
      </c>
      <c r="B54" s="37"/>
      <c r="C54" s="22" t="s">
        <v>72</v>
      </c>
    </row>
    <row r="55" spans="1:3" x14ac:dyDescent="0.2">
      <c r="A55" s="22" t="s">
        <v>136</v>
      </c>
      <c r="B55" s="37"/>
      <c r="C55" s="2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15" zoomScaleNormal="115" workbookViewId="0">
      <selection activeCell="C20" sqref="C20"/>
    </sheetView>
  </sheetViews>
  <sheetFormatPr defaultRowHeight="12.75" x14ac:dyDescent="0.2"/>
  <cols>
    <col min="1" max="1" width="27.7109375" style="54" customWidth="1"/>
    <col min="2" max="2" width="11.140625" style="54" customWidth="1"/>
    <col min="3" max="3" width="13.28515625" style="54" customWidth="1"/>
    <col min="4" max="4" width="13.5703125" style="54" customWidth="1"/>
    <col min="5" max="16384" width="9.140625" style="54"/>
  </cols>
  <sheetData>
    <row r="1" spans="1:4" x14ac:dyDescent="0.2">
      <c r="A1" s="22" t="s">
        <v>67</v>
      </c>
    </row>
    <row r="3" spans="1:4" x14ac:dyDescent="0.2">
      <c r="A3" s="129" t="s">
        <v>77</v>
      </c>
      <c r="B3" s="130"/>
      <c r="C3" s="131"/>
    </row>
    <row r="4" spans="1:4" x14ac:dyDescent="0.2">
      <c r="A4" s="102" t="s">
        <v>164</v>
      </c>
      <c r="B4" s="132"/>
      <c r="C4" s="131"/>
    </row>
    <row r="5" spans="1:4" x14ac:dyDescent="0.2">
      <c r="A5" s="133"/>
      <c r="B5" s="132"/>
      <c r="C5" s="131"/>
    </row>
    <row r="6" spans="1:4" ht="25.5" x14ac:dyDescent="0.2">
      <c r="A6" s="134"/>
      <c r="B6" s="135" t="s">
        <v>3</v>
      </c>
      <c r="C6" s="136" t="s">
        <v>4</v>
      </c>
      <c r="D6" s="135" t="s">
        <v>59</v>
      </c>
    </row>
    <row r="7" spans="1:4" ht="13.5" thickBot="1" x14ac:dyDescent="0.25">
      <c r="A7" s="134"/>
      <c r="B7" s="137" t="s">
        <v>10</v>
      </c>
      <c r="C7" s="138" t="s">
        <v>10</v>
      </c>
      <c r="D7" s="137" t="s">
        <v>10</v>
      </c>
    </row>
    <row r="8" spans="1:4" x14ac:dyDescent="0.2">
      <c r="A8" s="134"/>
      <c r="B8" s="139"/>
      <c r="C8" s="123"/>
      <c r="D8" s="140"/>
    </row>
    <row r="9" spans="1:4" x14ac:dyDescent="0.2">
      <c r="A9" s="141" t="s">
        <v>134</v>
      </c>
      <c r="B9" s="127">
        <v>1301658</v>
      </c>
      <c r="C9" s="127">
        <v>212931</v>
      </c>
      <c r="D9" s="10">
        <f>SUM(B9:C9)</f>
        <v>1514589</v>
      </c>
    </row>
    <row r="10" spans="1:4" x14ac:dyDescent="0.2">
      <c r="A10" s="142" t="s">
        <v>60</v>
      </c>
      <c r="B10" s="15">
        <v>0</v>
      </c>
      <c r="C10" s="15">
        <v>0</v>
      </c>
      <c r="D10" s="10">
        <f t="shared" ref="D10:D13" si="0">SUM(B10:C10)</f>
        <v>0</v>
      </c>
    </row>
    <row r="11" spans="1:4" ht="25.5" x14ac:dyDescent="0.2">
      <c r="A11" s="143" t="s">
        <v>78</v>
      </c>
      <c r="B11" s="15">
        <v>0</v>
      </c>
      <c r="C11" s="15">
        <v>62104</v>
      </c>
      <c r="D11" s="16">
        <f t="shared" si="0"/>
        <v>62104</v>
      </c>
    </row>
    <row r="12" spans="1:4" x14ac:dyDescent="0.2">
      <c r="A12" s="142" t="s">
        <v>61</v>
      </c>
      <c r="B12" s="15">
        <v>0</v>
      </c>
      <c r="C12" s="15">
        <v>0</v>
      </c>
      <c r="D12" s="15">
        <f t="shared" si="0"/>
        <v>0</v>
      </c>
    </row>
    <row r="13" spans="1:4" ht="38.25" x14ac:dyDescent="0.2">
      <c r="A13" s="144" t="s">
        <v>79</v>
      </c>
      <c r="B13" s="128">
        <v>0</v>
      </c>
      <c r="C13" s="128">
        <v>0</v>
      </c>
      <c r="D13" s="128">
        <f t="shared" si="0"/>
        <v>0</v>
      </c>
    </row>
    <row r="14" spans="1:4" ht="13.5" thickBot="1" x14ac:dyDescent="0.25">
      <c r="A14" s="145" t="s">
        <v>169</v>
      </c>
      <c r="B14" s="146">
        <f>SUM(B9:B13)</f>
        <v>1301658</v>
      </c>
      <c r="C14" s="147">
        <f>SUM(C9:C13)</f>
        <v>275035</v>
      </c>
      <c r="D14" s="127">
        <f>SUM(B14:C14)</f>
        <v>1576693</v>
      </c>
    </row>
    <row r="15" spans="1:4" ht="13.5" thickBot="1" x14ac:dyDescent="0.25">
      <c r="A15" s="145" t="s">
        <v>170</v>
      </c>
      <c r="B15" s="127">
        <v>1301658</v>
      </c>
      <c r="C15" s="127">
        <v>458121</v>
      </c>
      <c r="D15" s="127">
        <f t="shared" ref="D15:D19" si="1">SUM(B15:C15)</f>
        <v>1759779</v>
      </c>
    </row>
    <row r="16" spans="1:4" x14ac:dyDescent="0.2">
      <c r="A16" s="142" t="s">
        <v>60</v>
      </c>
      <c r="B16" s="15">
        <v>0</v>
      </c>
      <c r="C16" s="15">
        <v>0</v>
      </c>
      <c r="D16" s="10">
        <f t="shared" si="1"/>
        <v>0</v>
      </c>
    </row>
    <row r="17" spans="1:4" ht="25.5" x14ac:dyDescent="0.2">
      <c r="A17" s="143" t="s">
        <v>78</v>
      </c>
      <c r="B17" s="15">
        <v>0</v>
      </c>
      <c r="C17" s="15">
        <v>187047</v>
      </c>
      <c r="D17" s="16">
        <f t="shared" si="1"/>
        <v>187047</v>
      </c>
    </row>
    <row r="18" spans="1:4" x14ac:dyDescent="0.2">
      <c r="A18" s="142" t="s">
        <v>61</v>
      </c>
      <c r="B18" s="15">
        <v>0</v>
      </c>
      <c r="C18" s="15">
        <v>-24529</v>
      </c>
      <c r="D18" s="15">
        <f t="shared" si="1"/>
        <v>-24529</v>
      </c>
    </row>
    <row r="19" spans="1:4" ht="38.25" x14ac:dyDescent="0.2">
      <c r="A19" s="144" t="s">
        <v>79</v>
      </c>
      <c r="B19" s="15">
        <v>201816</v>
      </c>
      <c r="C19" s="15">
        <v>-201816</v>
      </c>
      <c r="D19" s="15">
        <f t="shared" si="1"/>
        <v>0</v>
      </c>
    </row>
    <row r="20" spans="1:4" ht="13.5" thickBot="1" x14ac:dyDescent="0.25">
      <c r="A20" s="145" t="s">
        <v>159</v>
      </c>
      <c r="B20" s="148">
        <f>SUM(B15:B19)</f>
        <v>1503474</v>
      </c>
      <c r="C20" s="147">
        <f>SUM(C15:C19)</f>
        <v>418823</v>
      </c>
      <c r="D20" s="149">
        <f>SUM(B20:C20)</f>
        <v>1922297</v>
      </c>
    </row>
    <row r="23" spans="1:4" x14ac:dyDescent="0.2">
      <c r="A23" s="62" t="s">
        <v>70</v>
      </c>
      <c r="B23" s="63"/>
    </row>
    <row r="24" spans="1:4" x14ac:dyDescent="0.2">
      <c r="A24" s="22" t="s">
        <v>71</v>
      </c>
      <c r="B24" s="37"/>
      <c r="C24" s="150"/>
    </row>
    <row r="25" spans="1:4" x14ac:dyDescent="0.2">
      <c r="A25" s="22" t="s">
        <v>136</v>
      </c>
      <c r="B25" s="37"/>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5" zoomScale="115" zoomScaleNormal="115" workbookViewId="0">
      <selection activeCell="A37" sqref="A37"/>
    </sheetView>
  </sheetViews>
  <sheetFormatPr defaultRowHeight="12.75" x14ac:dyDescent="0.2"/>
  <cols>
    <col min="1" max="1" width="130.140625" style="54" customWidth="1"/>
    <col min="2" max="16384" width="9.140625" style="54"/>
  </cols>
  <sheetData>
    <row r="1" spans="1:1" x14ac:dyDescent="0.2">
      <c r="A1" s="167" t="s">
        <v>84</v>
      </c>
    </row>
    <row r="2" spans="1:1" x14ac:dyDescent="0.2">
      <c r="A2" s="168" t="s">
        <v>85</v>
      </c>
    </row>
    <row r="3" spans="1:1" x14ac:dyDescent="0.2">
      <c r="A3" s="168" t="s">
        <v>86</v>
      </c>
    </row>
    <row r="4" spans="1:1" x14ac:dyDescent="0.2">
      <c r="A4" s="168" t="s">
        <v>82</v>
      </c>
    </row>
    <row r="5" spans="1:1" x14ac:dyDescent="0.2">
      <c r="A5" s="168" t="s">
        <v>83</v>
      </c>
    </row>
    <row r="6" spans="1:1" x14ac:dyDescent="0.2">
      <c r="A6" s="168"/>
    </row>
    <row r="7" spans="1:1" x14ac:dyDescent="0.2">
      <c r="A7" s="169"/>
    </row>
    <row r="8" spans="1:1" x14ac:dyDescent="0.2">
      <c r="A8" s="170" t="s">
        <v>176</v>
      </c>
    </row>
    <row r="9" spans="1:1" x14ac:dyDescent="0.2">
      <c r="A9" s="170" t="s">
        <v>177</v>
      </c>
    </row>
    <row r="10" spans="1:1" ht="25.5" customHeight="1" x14ac:dyDescent="0.2">
      <c r="A10" s="170" t="s">
        <v>178</v>
      </c>
    </row>
    <row r="11" spans="1:1" ht="22.5" customHeight="1" x14ac:dyDescent="0.2">
      <c r="A11" s="171" t="s">
        <v>179</v>
      </c>
    </row>
    <row r="12" spans="1:1" x14ac:dyDescent="0.2">
      <c r="A12" s="171" t="s">
        <v>180</v>
      </c>
    </row>
    <row r="13" spans="1:1" ht="38.25" x14ac:dyDescent="0.2">
      <c r="A13" s="171" t="s">
        <v>181</v>
      </c>
    </row>
    <row r="14" spans="1:1" ht="25.5" x14ac:dyDescent="0.2">
      <c r="A14" s="171" t="s">
        <v>182</v>
      </c>
    </row>
    <row r="15" spans="1:1" x14ac:dyDescent="0.2">
      <c r="A15" s="171" t="s">
        <v>183</v>
      </c>
    </row>
    <row r="16" spans="1:1" x14ac:dyDescent="0.2">
      <c r="A16" s="171" t="s">
        <v>184</v>
      </c>
    </row>
    <row r="17" spans="1:5" x14ac:dyDescent="0.2">
      <c r="A17" s="171" t="s">
        <v>185</v>
      </c>
    </row>
    <row r="18" spans="1:5" x14ac:dyDescent="0.2">
      <c r="A18" s="171" t="s">
        <v>186</v>
      </c>
    </row>
    <row r="19" spans="1:5" x14ac:dyDescent="0.2">
      <c r="A19" s="171" t="s">
        <v>187</v>
      </c>
    </row>
    <row r="20" spans="1:5" x14ac:dyDescent="0.2">
      <c r="A20" s="171" t="s">
        <v>188</v>
      </c>
    </row>
    <row r="21" spans="1:5" x14ac:dyDescent="0.2">
      <c r="A21" s="171" t="s">
        <v>189</v>
      </c>
    </row>
    <row r="22" spans="1:5" x14ac:dyDescent="0.2">
      <c r="A22" s="171" t="s">
        <v>190</v>
      </c>
    </row>
    <row r="23" spans="1:5" x14ac:dyDescent="0.2">
      <c r="A23" s="171" t="s">
        <v>191</v>
      </c>
    </row>
    <row r="24" spans="1:5" ht="276" customHeight="1" x14ac:dyDescent="0.2">
      <c r="A24" s="170" t="s">
        <v>192</v>
      </c>
    </row>
    <row r="25" spans="1:5" x14ac:dyDescent="0.2">
      <c r="A25" s="171" t="s">
        <v>193</v>
      </c>
    </row>
    <row r="26" spans="1:5" x14ac:dyDescent="0.2">
      <c r="A26" s="171" t="s">
        <v>194</v>
      </c>
    </row>
    <row r="27" spans="1:5" ht="27" customHeight="1" x14ac:dyDescent="0.2">
      <c r="A27" s="172" t="s">
        <v>195</v>
      </c>
    </row>
    <row r="28" spans="1:5" ht="25.5" x14ac:dyDescent="0.2">
      <c r="A28" s="172" t="s">
        <v>196</v>
      </c>
    </row>
    <row r="29" spans="1:5" ht="25.5" customHeight="1" x14ac:dyDescent="0.2">
      <c r="A29" s="172" t="s">
        <v>197</v>
      </c>
    </row>
    <row r="30" spans="1:5" ht="25.5" customHeight="1" x14ac:dyDescent="0.2">
      <c r="A30" s="173" t="s">
        <v>198</v>
      </c>
    </row>
    <row r="31" spans="1:5" x14ac:dyDescent="0.2">
      <c r="A31" s="173" t="s">
        <v>199</v>
      </c>
    </row>
    <row r="32" spans="1:5" ht="35.25" customHeight="1" x14ac:dyDescent="0.2">
      <c r="A32" s="173"/>
      <c r="E32" s="173"/>
    </row>
    <row r="33" spans="1:8" x14ac:dyDescent="0.2">
      <c r="A33" s="22" t="s">
        <v>71</v>
      </c>
      <c r="B33" s="37"/>
      <c r="C33" s="22"/>
    </row>
    <row r="34" spans="1:8" x14ac:dyDescent="0.2">
      <c r="A34" s="22" t="s">
        <v>136</v>
      </c>
      <c r="B34" s="37"/>
      <c r="C34" s="22"/>
    </row>
    <row r="35" spans="1:8" x14ac:dyDescent="0.2">
      <c r="A35" s="173"/>
      <c r="H35" s="173"/>
    </row>
    <row r="36" spans="1:8" x14ac:dyDescent="0.2">
      <c r="A36" s="173"/>
    </row>
    <row r="37" spans="1:8" x14ac:dyDescent="0.2">
      <c r="A37" s="22" t="s">
        <v>72</v>
      </c>
    </row>
    <row r="38" spans="1:8" x14ac:dyDescent="0.2">
      <c r="A38" s="22" t="s">
        <v>73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C33" sqref="C3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87</v>
      </c>
      <c r="D1" s="2"/>
      <c r="E1" s="2"/>
    </row>
    <row r="2" spans="1:5" ht="16.5" x14ac:dyDescent="0.3">
      <c r="A2" s="2"/>
      <c r="B2" s="2"/>
      <c r="C2" s="4" t="s">
        <v>88</v>
      </c>
      <c r="D2" s="2"/>
      <c r="E2" s="2"/>
    </row>
    <row r="3" spans="1:5" ht="16.5" x14ac:dyDescent="0.3">
      <c r="A3" s="2"/>
      <c r="B3" s="2"/>
      <c r="C3" s="4" t="s">
        <v>89</v>
      </c>
      <c r="D3" s="2"/>
      <c r="E3" s="2"/>
    </row>
    <row r="4" spans="1:5" ht="16.5" x14ac:dyDescent="0.3">
      <c r="A4" s="2"/>
      <c r="B4" s="2"/>
      <c r="C4" s="5" t="s">
        <v>97</v>
      </c>
      <c r="D4" s="2"/>
      <c r="E4" s="2"/>
    </row>
    <row r="5" spans="1:5" ht="16.5" x14ac:dyDescent="0.3">
      <c r="A5" s="2"/>
      <c r="B5" s="2"/>
      <c r="C5" s="4" t="s">
        <v>98</v>
      </c>
      <c r="D5" s="2"/>
      <c r="E5" s="2"/>
    </row>
    <row r="6" spans="1:5" x14ac:dyDescent="0.2">
      <c r="A6" s="2"/>
      <c r="B6" s="2"/>
      <c r="C6" s="2"/>
      <c r="D6" s="2"/>
      <c r="E6" s="2"/>
    </row>
    <row r="7" spans="1:5" ht="16.5" x14ac:dyDescent="0.3">
      <c r="A7" s="2"/>
      <c r="B7" s="8" t="s">
        <v>90</v>
      </c>
      <c r="C7" s="4"/>
      <c r="D7" s="2"/>
      <c r="E7" s="2"/>
    </row>
    <row r="8" spans="1:5" ht="16.5" x14ac:dyDescent="0.3">
      <c r="A8" s="2"/>
      <c r="B8" s="4" t="s">
        <v>99</v>
      </c>
      <c r="C8" s="4"/>
      <c r="D8" s="2"/>
      <c r="E8" s="2"/>
    </row>
    <row r="9" spans="1:5" ht="16.5" x14ac:dyDescent="0.3">
      <c r="A9" s="2"/>
      <c r="B9" s="4" t="s">
        <v>100</v>
      </c>
      <c r="C9" s="4"/>
      <c r="D9" s="2"/>
      <c r="E9" s="2"/>
    </row>
    <row r="10" spans="1:5" x14ac:dyDescent="0.2">
      <c r="A10" s="2"/>
      <c r="B10" s="2"/>
      <c r="C10" s="2"/>
      <c r="D10" s="2"/>
      <c r="E10" s="2"/>
    </row>
    <row r="11" spans="1:5" ht="16.5" x14ac:dyDescent="0.2">
      <c r="A11" s="6" t="s">
        <v>80</v>
      </c>
      <c r="B11" s="2"/>
      <c r="C11" s="2"/>
      <c r="D11" s="2"/>
      <c r="E11" s="2"/>
    </row>
    <row r="12" spans="1:5" ht="16.5" x14ac:dyDescent="0.2">
      <c r="A12" s="6" t="s">
        <v>81</v>
      </c>
      <c r="B12" s="2"/>
      <c r="C12" s="2"/>
      <c r="D12" s="2"/>
      <c r="E12" s="2"/>
    </row>
    <row r="13" spans="1:5" ht="16.5" x14ac:dyDescent="0.2">
      <c r="A13" s="6" t="s">
        <v>82</v>
      </c>
      <c r="B13" s="2"/>
      <c r="C13" s="2"/>
      <c r="D13" s="2"/>
      <c r="E13" s="2"/>
    </row>
    <row r="14" spans="1:5" ht="16.5" x14ac:dyDescent="0.2">
      <c r="A14" s="6" t="s">
        <v>91</v>
      </c>
      <c r="B14" s="2"/>
      <c r="C14" s="2"/>
      <c r="D14" s="2"/>
      <c r="E14" s="2"/>
    </row>
    <row r="15" spans="1:5" ht="16.5" x14ac:dyDescent="0.3">
      <c r="A15" s="4" t="s">
        <v>173</v>
      </c>
      <c r="B15" s="2"/>
      <c r="C15" s="2"/>
      <c r="D15" s="2"/>
      <c r="E15" s="2"/>
    </row>
    <row r="16" spans="1:5" x14ac:dyDescent="0.2">
      <c r="A16" s="2"/>
      <c r="B16" s="2"/>
      <c r="C16" s="2"/>
      <c r="D16" s="2"/>
      <c r="E16" s="2"/>
    </row>
    <row r="17" spans="1:5" ht="16.5" x14ac:dyDescent="0.2">
      <c r="A17" s="17" t="s">
        <v>92</v>
      </c>
      <c r="B17" s="17"/>
      <c r="C17" s="17"/>
      <c r="D17" s="17" t="s">
        <v>93</v>
      </c>
      <c r="E17" s="17" t="s">
        <v>94</v>
      </c>
    </row>
    <row r="18" spans="1:5" x14ac:dyDescent="0.2">
      <c r="A18" s="18" t="s">
        <v>101</v>
      </c>
      <c r="B18" s="18" t="s">
        <v>106</v>
      </c>
      <c r="C18" s="18" t="s">
        <v>107</v>
      </c>
      <c r="D18" s="17"/>
      <c r="E18" s="17"/>
    </row>
    <row r="19" spans="1:5" x14ac:dyDescent="0.2">
      <c r="A19" s="18"/>
      <c r="B19" s="18" t="s">
        <v>102</v>
      </c>
      <c r="C19" s="18" t="s">
        <v>103</v>
      </c>
      <c r="D19" s="17"/>
      <c r="E19" s="17"/>
    </row>
    <row r="20" spans="1:5" ht="50.25" customHeight="1" x14ac:dyDescent="0.2">
      <c r="A20" s="18"/>
      <c r="B20" s="18" t="s">
        <v>104</v>
      </c>
      <c r="C20" s="18"/>
      <c r="D20" s="17"/>
      <c r="E20" s="17"/>
    </row>
    <row r="21" spans="1:5" ht="54" customHeight="1" x14ac:dyDescent="0.2">
      <c r="A21" s="18"/>
      <c r="B21" s="18" t="s">
        <v>105</v>
      </c>
      <c r="C21" s="18"/>
      <c r="D21" s="17"/>
      <c r="E21" s="17"/>
    </row>
    <row r="22" spans="1:5" ht="16.5" x14ac:dyDescent="0.2">
      <c r="A22" s="7">
        <v>1</v>
      </c>
      <c r="B22" s="7">
        <v>2</v>
      </c>
      <c r="C22" s="7">
        <v>3</v>
      </c>
      <c r="D22" s="7">
        <v>4</v>
      </c>
      <c r="E22" s="7">
        <v>5</v>
      </c>
    </row>
    <row r="23" spans="1:5" ht="16.5" x14ac:dyDescent="0.2">
      <c r="A23" s="7" t="s">
        <v>95</v>
      </c>
      <c r="B23" s="7" t="s">
        <v>157</v>
      </c>
      <c r="C23" s="9">
        <v>0.97966699999999995</v>
      </c>
      <c r="D23" s="7" t="s">
        <v>96</v>
      </c>
      <c r="E23" s="7" t="s">
        <v>96</v>
      </c>
    </row>
    <row r="28" spans="1:5" x14ac:dyDescent="0.2">
      <c r="A28" s="1" t="s">
        <v>71</v>
      </c>
    </row>
    <row r="29" spans="1:5" x14ac:dyDescent="0.2">
      <c r="A29" s="1" t="s">
        <v>136</v>
      </c>
    </row>
    <row r="30" spans="1:5" ht="15.75" x14ac:dyDescent="0.2">
      <c r="A30" s="3"/>
    </row>
    <row r="31" spans="1:5" ht="15.75" x14ac:dyDescent="0.2">
      <c r="A31" s="3"/>
    </row>
    <row r="32" spans="1:5" x14ac:dyDescent="0.2">
      <c r="A32" s="1" t="s">
        <v>72</v>
      </c>
    </row>
    <row r="33" spans="1:1" x14ac:dyDescent="0.2">
      <c r="A33" s="1"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H9" sqref="H9"/>
    </sheetView>
  </sheetViews>
  <sheetFormatPr defaultRowHeight="12.75" x14ac:dyDescent="0.2"/>
  <cols>
    <col min="1" max="1" width="38.7109375" style="54" customWidth="1"/>
    <col min="2" max="2" width="29.7109375" style="54" customWidth="1"/>
    <col min="3" max="3" width="25.42578125" style="54" customWidth="1"/>
    <col min="4" max="16384" width="9.140625" style="54"/>
  </cols>
  <sheetData>
    <row r="1" spans="1:3" x14ac:dyDescent="0.2">
      <c r="A1" s="151"/>
      <c r="B1" s="151"/>
      <c r="C1" s="152"/>
    </row>
    <row r="2" spans="1:3" x14ac:dyDescent="0.2">
      <c r="A2" s="151"/>
      <c r="B2" s="151"/>
      <c r="C2" s="153"/>
    </row>
    <row r="3" spans="1:3" x14ac:dyDescent="0.2">
      <c r="A3" s="154" t="s">
        <v>109</v>
      </c>
      <c r="B3" s="154"/>
      <c r="C3" s="154"/>
    </row>
    <row r="4" spans="1:3" x14ac:dyDescent="0.2">
      <c r="A4" s="154" t="s">
        <v>110</v>
      </c>
      <c r="B4" s="154"/>
      <c r="C4" s="154"/>
    </row>
    <row r="5" spans="1:3" x14ac:dyDescent="0.2">
      <c r="A5" s="154" t="s">
        <v>174</v>
      </c>
      <c r="B5" s="155"/>
      <c r="C5" s="155"/>
    </row>
    <row r="6" spans="1:3" x14ac:dyDescent="0.2">
      <c r="A6" s="154" t="s">
        <v>175</v>
      </c>
      <c r="B6" s="155"/>
      <c r="C6" s="155"/>
    </row>
    <row r="7" spans="1:3" ht="25.5" customHeight="1" x14ac:dyDescent="0.2">
      <c r="A7" s="154" t="s">
        <v>111</v>
      </c>
      <c r="B7" s="155"/>
      <c r="C7" s="155"/>
    </row>
    <row r="8" spans="1:3" ht="4.5" customHeight="1" thickBot="1" x14ac:dyDescent="0.25">
      <c r="A8" s="151"/>
      <c r="B8" s="151"/>
      <c r="C8" s="152"/>
    </row>
    <row r="9" spans="1:3" ht="100.5" customHeight="1" x14ac:dyDescent="0.2">
      <c r="A9" s="156" t="s">
        <v>112</v>
      </c>
      <c r="B9" s="157" t="s">
        <v>114</v>
      </c>
      <c r="C9" s="157" t="s">
        <v>113</v>
      </c>
    </row>
    <row r="10" spans="1:3" x14ac:dyDescent="0.2">
      <c r="A10" s="158" t="s">
        <v>116</v>
      </c>
      <c r="B10" s="159" t="s">
        <v>115</v>
      </c>
      <c r="C10" s="160">
        <v>0.16600000000000001</v>
      </c>
    </row>
    <row r="11" spans="1:3" ht="25.5" x14ac:dyDescent="0.2">
      <c r="A11" s="158" t="s">
        <v>117</v>
      </c>
      <c r="B11" s="159" t="s">
        <v>127</v>
      </c>
      <c r="C11" s="160">
        <v>1.2E-2</v>
      </c>
    </row>
    <row r="12" spans="1:3" x14ac:dyDescent="0.2">
      <c r="A12" s="158" t="s">
        <v>118</v>
      </c>
      <c r="B12" s="159" t="s">
        <v>128</v>
      </c>
      <c r="C12" s="160">
        <v>2.9000000000000001E-2</v>
      </c>
    </row>
    <row r="13" spans="1:3" ht="25.5" x14ac:dyDescent="0.2">
      <c r="A13" s="158" t="s">
        <v>119</v>
      </c>
      <c r="B13" s="159" t="s">
        <v>127</v>
      </c>
      <c r="C13" s="160">
        <v>0</v>
      </c>
    </row>
    <row r="14" spans="1:3" x14ac:dyDescent="0.2">
      <c r="A14" s="161" t="s">
        <v>120</v>
      </c>
      <c r="B14" s="159" t="s">
        <v>129</v>
      </c>
      <c r="C14" s="160">
        <v>0.20799999999999999</v>
      </c>
    </row>
    <row r="15" spans="1:3" x14ac:dyDescent="0.2">
      <c r="A15" s="161" t="s">
        <v>171</v>
      </c>
      <c r="B15" s="159" t="s">
        <v>172</v>
      </c>
      <c r="C15" s="160">
        <v>0.17399999999999999</v>
      </c>
    </row>
    <row r="16" spans="1:3" x14ac:dyDescent="0.2">
      <c r="A16" s="161" t="s">
        <v>121</v>
      </c>
      <c r="B16" s="159" t="s">
        <v>130</v>
      </c>
      <c r="C16" s="160">
        <v>0.17399999999999999</v>
      </c>
    </row>
    <row r="17" spans="1:3" x14ac:dyDescent="0.2">
      <c r="A17" s="161" t="s">
        <v>122</v>
      </c>
      <c r="B17" s="159" t="s">
        <v>131</v>
      </c>
      <c r="C17" s="160">
        <v>0.126</v>
      </c>
    </row>
    <row r="18" spans="1:3" x14ac:dyDescent="0.2">
      <c r="A18" s="161" t="s">
        <v>123</v>
      </c>
      <c r="B18" s="159" t="s">
        <v>132</v>
      </c>
      <c r="C18" s="160">
        <v>0.54400000000000004</v>
      </c>
    </row>
    <row r="19" spans="1:3" ht="25.5" x14ac:dyDescent="0.2">
      <c r="A19" s="162" t="s">
        <v>124</v>
      </c>
      <c r="B19" s="163" t="s">
        <v>115</v>
      </c>
      <c r="C19" s="164">
        <v>4.48E-2</v>
      </c>
    </row>
    <row r="20" spans="1:3" ht="25.5" x14ac:dyDescent="0.2">
      <c r="A20" s="162" t="s">
        <v>125</v>
      </c>
      <c r="B20" s="163" t="s">
        <v>115</v>
      </c>
      <c r="C20" s="164">
        <v>4.1500000000000002E-2</v>
      </c>
    </row>
    <row r="21" spans="1:3" ht="13.5" thickBot="1" x14ac:dyDescent="0.25">
      <c r="A21" s="162" t="s">
        <v>126</v>
      </c>
      <c r="B21" s="163" t="s">
        <v>133</v>
      </c>
      <c r="C21" s="165">
        <v>0.20799999999999999</v>
      </c>
    </row>
    <row r="26" spans="1:3" x14ac:dyDescent="0.2">
      <c r="A26" s="1" t="s">
        <v>71</v>
      </c>
    </row>
    <row r="27" spans="1:3" x14ac:dyDescent="0.2">
      <c r="A27" s="1" t="s">
        <v>136</v>
      </c>
    </row>
    <row r="28" spans="1:3" x14ac:dyDescent="0.2">
      <c r="A28" s="166"/>
    </row>
    <row r="29" spans="1:3" x14ac:dyDescent="0.2">
      <c r="A29" s="166"/>
    </row>
    <row r="30" spans="1:3" x14ac:dyDescent="0.2">
      <c r="A30" s="1" t="s">
        <v>72</v>
      </c>
    </row>
    <row r="31" spans="1:3" x14ac:dyDescent="0.2">
      <c r="A31" s="1"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2020-11-18T09:30:01Z</dcterms:modified>
</cp:coreProperties>
</file>