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офп_МСФО" sheetId="2" r:id="rId1"/>
    <sheet name="осп_МСФО" sheetId="3" r:id="rId2"/>
    <sheet name="ОДДС  МСФО" sheetId="4" r:id="rId3"/>
    <sheet name="кап.МСФО" sheetId="5" r:id="rId4"/>
  </sheets>
  <externalReferences>
    <externalReference r:id="rId5"/>
    <externalReference r:id="rId6"/>
  </externalReferences>
  <definedNames>
    <definedName name="currency">[2]Input!$E$7</definedName>
    <definedName name="repdate">[2]Input!$B$7</definedName>
    <definedName name="_xlnm.Print_Area" localSheetId="1">осп_МСФО!$A$1:$C$48</definedName>
    <definedName name="_xlnm.Print_Area" localSheetId="0">офп_МСФО!$A$1:$D$71</definedName>
  </definedNames>
  <calcPr calcId="152511"/>
</workbook>
</file>

<file path=xl/calcChain.xml><?xml version="1.0" encoding="utf-8"?>
<calcChain xmlns="http://schemas.openxmlformats.org/spreadsheetml/2006/main">
  <c r="B19" i="2" l="1"/>
  <c r="B11" i="2"/>
  <c r="B16" i="2"/>
  <c r="B23" i="2"/>
  <c r="C19" i="5"/>
  <c r="D18" i="5"/>
  <c r="D17" i="5"/>
  <c r="D16" i="5"/>
  <c r="D15" i="5"/>
  <c r="C14" i="5"/>
  <c r="B14" i="5"/>
  <c r="B19" i="5" s="1"/>
  <c r="D13" i="5"/>
  <c r="D12" i="5"/>
  <c r="D11" i="5"/>
  <c r="D10" i="5"/>
  <c r="D14" i="5" s="1"/>
  <c r="D19" i="5" s="1"/>
  <c r="D9" i="5"/>
  <c r="C48" i="4"/>
  <c r="B48" i="4"/>
  <c r="C42" i="4"/>
  <c r="B42" i="4"/>
  <c r="C34" i="4"/>
  <c r="C36" i="4" s="1"/>
  <c r="C50" i="4" s="1"/>
  <c r="C52" i="4" s="1"/>
  <c r="B34" i="4"/>
  <c r="B36" i="4" s="1"/>
  <c r="B50" i="4" s="1"/>
  <c r="B52" i="4" s="1"/>
  <c r="C19" i="4"/>
  <c r="B19" i="4"/>
  <c r="C48" i="3"/>
  <c r="B48" i="3"/>
  <c r="C47" i="3"/>
  <c r="B47" i="3"/>
  <c r="C30" i="3"/>
  <c r="B30" i="3"/>
  <c r="C26" i="3"/>
  <c r="B26" i="3"/>
  <c r="C17" i="3"/>
  <c r="C15" i="3"/>
  <c r="B15" i="3"/>
  <c r="B17" i="3" s="1"/>
  <c r="B12" i="3"/>
  <c r="C10" i="3"/>
  <c r="C12" i="3" s="1"/>
  <c r="C32" i="3" s="1"/>
  <c r="C35" i="3" s="1"/>
  <c r="C37" i="3" s="1"/>
  <c r="C38" i="3" s="1"/>
  <c r="B10" i="3"/>
  <c r="D69" i="2"/>
  <c r="C69" i="2"/>
  <c r="D68" i="2"/>
  <c r="C68" i="2"/>
  <c r="D67" i="2"/>
  <c r="C67" i="2"/>
  <c r="D56" i="2"/>
  <c r="C56" i="2"/>
  <c r="D54" i="2"/>
  <c r="C54" i="2"/>
  <c r="B54" i="2"/>
  <c r="D47" i="2"/>
  <c r="C47" i="2"/>
  <c r="B47" i="2"/>
  <c r="B56" i="2" s="1"/>
  <c r="B41" i="2"/>
  <c r="D30" i="2"/>
  <c r="D19" i="2"/>
  <c r="C19" i="2"/>
  <c r="D16" i="2"/>
  <c r="D20" i="2" s="1"/>
  <c r="D32" i="2" s="1"/>
  <c r="C16" i="2"/>
  <c r="C20" i="2" s="1"/>
  <c r="C32" i="2" s="1"/>
  <c r="D11" i="2"/>
  <c r="C11" i="2"/>
  <c r="B32" i="3" l="1"/>
  <c r="B35" i="3" s="1"/>
  <c r="B37" i="3" s="1"/>
  <c r="B38" i="3" s="1"/>
  <c r="B20" i="2"/>
  <c r="C57" i="2"/>
  <c r="C58" i="2"/>
  <c r="D58" i="2"/>
  <c r="D57" i="2"/>
  <c r="B32" i="2"/>
  <c r="B57" i="2" l="1"/>
  <c r="B58" i="2"/>
</calcChain>
</file>

<file path=xl/sharedStrings.xml><?xml version="1.0" encoding="utf-8"?>
<sst xmlns="http://schemas.openxmlformats.org/spreadsheetml/2006/main" count="184" uniqueCount="158">
  <si>
    <t>OJSC "Commercial bank KYRGYZSTAN"</t>
  </si>
  <si>
    <t>Statement of financial position as at 31 December 2022 (inclusive)</t>
  </si>
  <si>
    <t>Fiscal period</t>
  </si>
  <si>
    <t>Prior period</t>
  </si>
  <si>
    <t>KGZ/som</t>
  </si>
  <si>
    <t>ACTIVE ASSETS</t>
  </si>
  <si>
    <t>Cash and cash equivalents</t>
  </si>
  <si>
    <t>Correspondent account with the NBKR</t>
  </si>
  <si>
    <t>Nostro accounts in commercial banks</t>
  </si>
  <si>
    <t>Total money market assets</t>
  </si>
  <si>
    <t>Investment securities measured at amortized cost</t>
  </si>
  <si>
    <t>Funds in banks and other financial and credit institutions</t>
  </si>
  <si>
    <t>Loans granted to banks and other financial institutions</t>
  </si>
  <si>
    <t>Less provision for impairment</t>
  </si>
  <si>
    <t>Total loans to banks and other financial institutions</t>
  </si>
  <si>
    <t>Loans granted to clients</t>
  </si>
  <si>
    <t>Total loans to customers</t>
  </si>
  <si>
    <t>Total net loans</t>
  </si>
  <si>
    <t>Funds provided to clients under Islamic principles of financing</t>
  </si>
  <si>
    <t>Net value of funds provided to clients in accordance with the principles of Islamic finance</t>
  </si>
  <si>
    <t>Financial assets at fair value through profit or loss</t>
  </si>
  <si>
    <t>Operations under Repurchase agreement</t>
  </si>
  <si>
    <t>Fixed assets</t>
  </si>
  <si>
    <t>Intangible assets</t>
  </si>
  <si>
    <t>Assets in the form of a right of use</t>
  </si>
  <si>
    <t>Deferred tax assets</t>
  </si>
  <si>
    <t>Other assets</t>
  </si>
  <si>
    <t>Total assets</t>
  </si>
  <si>
    <t>LIABILITIES AND EQUITY</t>
  </si>
  <si>
    <t>LIABILITIES</t>
  </si>
  <si>
    <t>Customer funds</t>
  </si>
  <si>
    <t>Accounts and deposits of banks and other financial institutions</t>
  </si>
  <si>
    <t>Customer funds raised under the Islamic principle of financing</t>
  </si>
  <si>
    <t>Other borrowed funds</t>
  </si>
  <si>
    <t>Liability for current income tax</t>
  </si>
  <si>
    <t>Deferred tax liabilities</t>
  </si>
  <si>
    <t>Financial liabilities at fair value through profit or loss</t>
  </si>
  <si>
    <t>Operations under a reverse Repurchase agreement</t>
  </si>
  <si>
    <t>Rental obligations</t>
  </si>
  <si>
    <t>Other liabilities</t>
  </si>
  <si>
    <t>Total liabilities</t>
  </si>
  <si>
    <t>FUNDS</t>
  </si>
  <si>
    <t>Authorized capital</t>
  </si>
  <si>
    <t>Additional paid-in capital</t>
  </si>
  <si>
    <t>Undistributed profits</t>
  </si>
  <si>
    <t>Total funds</t>
  </si>
  <si>
    <t>TOTAL LIABILITIES AND CAPITAL</t>
  </si>
  <si>
    <t>Acting Chairman of the Board</t>
  </si>
  <si>
    <t>Musabaev D.Sh.</t>
  </si>
  <si>
    <t>Chief Accountant</t>
  </si>
  <si>
    <t>Dshenbaeva E.T.</t>
  </si>
  <si>
    <t>*Upon the request of the NBKR</t>
  </si>
  <si>
    <t>Allowance for impairment of loans granted to financial and credit organizations</t>
  </si>
  <si>
    <t>Provision for impairment of loans to customers</t>
  </si>
  <si>
    <t>Allowance for impairment on funds provided to customers under Islamic principles of financing</t>
  </si>
  <si>
    <t>Allowance for impairment for other financial assets</t>
  </si>
  <si>
    <t>Guarantees allowances</t>
  </si>
  <si>
    <t>Statement of profit or loss and other comprehensive income 31 December 2022 (inclusive)</t>
  </si>
  <si>
    <t>Interest income calculated using the effective interest rate</t>
  </si>
  <si>
    <t>Interest income on Repurchase agreement transactions</t>
  </si>
  <si>
    <t>Interest costs</t>
  </si>
  <si>
    <t>Net interest income before provisions for impairment of interest bearing assets</t>
  </si>
  <si>
    <t>Creation of provisions under the impairment of assets on which interest is accrued</t>
  </si>
  <si>
    <t>NET INTEREST INCOME</t>
  </si>
  <si>
    <t>Income based on Islamic principles of finance</t>
  </si>
  <si>
    <t>Expenditure according to Islamic principles of finance</t>
  </si>
  <si>
    <t>Net income/loss under Islamic finance principles before provision for impairment</t>
  </si>
  <si>
    <t>Creations of provisions for impairment on funds issued under Islamic principles of financing</t>
  </si>
  <si>
    <t>NET INCOME/LOSS UNDER ISLAMIC FINANCING</t>
  </si>
  <si>
    <t>Fee revenue</t>
  </si>
  <si>
    <t>Fee revenue according to Islamic principle of financing</t>
  </si>
  <si>
    <t>Commission expenses</t>
  </si>
  <si>
    <t>Commission expenses according to Islamic principle of financing</t>
  </si>
  <si>
    <t>Net income from financial instruments at fair value through profit or loss</t>
  </si>
  <si>
    <t>Net income from foreign exchange transactions</t>
  </si>
  <si>
    <t>Net income from operations with precious metals</t>
  </si>
  <si>
    <t>Other income</t>
  </si>
  <si>
    <t>OPERATING INCOME</t>
  </si>
  <si>
    <t>Operating expenses</t>
  </si>
  <si>
    <t>Creation of provision for depreciation of other assets and contingent liabilities</t>
  </si>
  <si>
    <t>OPERATING EXPENSES</t>
  </si>
  <si>
    <t>Profit before income tax</t>
  </si>
  <si>
    <t>Income tax expense</t>
  </si>
  <si>
    <t>Net income</t>
  </si>
  <si>
    <t>Total comprehensive income</t>
  </si>
  <si>
    <t>Income per share</t>
  </si>
  <si>
    <t>Dzhenbaeva E.T.</t>
  </si>
  <si>
    <t>Net profit</t>
  </si>
  <si>
    <t>Profits per share</t>
  </si>
  <si>
    <t>KYRGYZSTAN Commercial Bank OJSC</t>
  </si>
  <si>
    <t>Cash flow statement as of December 31, 2022 (including that date)</t>
  </si>
  <si>
    <t>(KGS ths.)</t>
  </si>
  <si>
    <t>Accounting                      period                                 December 31,         2022</t>
  </si>
  <si>
    <t>Accounting                      period                                  December 31,         2021</t>
  </si>
  <si>
    <t>FLOW OF CASH FROM OPERATING ACTIVITY:</t>
  </si>
  <si>
    <t>Interest received</t>
  </si>
  <si>
    <t>Interest paid</t>
  </si>
  <si>
    <t>Interest received according to the principles of Islamic finance</t>
  </si>
  <si>
    <t>Fees received</t>
  </si>
  <si>
    <t>Fees received according to the principles of Islamic finance</t>
  </si>
  <si>
    <t>Fees paid</t>
  </si>
  <si>
    <t>Realized return excluding expenses for foreign currency transactions</t>
  </si>
  <si>
    <t>Net income from transactions in precious metals</t>
  </si>
  <si>
    <t>Realized return from Financial instruments assessed at fair value through profit or loss</t>
  </si>
  <si>
    <t>Other incomes</t>
  </si>
  <si>
    <t>Operating expenses paid</t>
  </si>
  <si>
    <t>Flow of cash from operating activity prior to changes in net operating assets</t>
  </si>
  <si>
    <t>Net increase / (decrease) in operating assets:</t>
  </si>
  <si>
    <t>Financial assets presented at fair value through profit or loss</t>
  </si>
  <si>
    <t>Encumbered under repo transactions</t>
  </si>
  <si>
    <t>Assets in financial institutions</t>
  </si>
  <si>
    <t>Loans granted to customers</t>
  </si>
  <si>
    <t>Loans granted to customers according to the principles of Islamic finance</t>
  </si>
  <si>
    <t>Net increase/(decrease) in operating liabilities:</t>
  </si>
  <si>
    <t>Financial liabilities assessed at fair value through profit or loss</t>
  </si>
  <si>
    <t>Funds of financial institutions</t>
  </si>
  <si>
    <t>Repo agreements</t>
  </si>
  <si>
    <t>Funds of customers</t>
  </si>
  <si>
    <t>Funds of customers according to the principles of Islamic finance</t>
  </si>
  <si>
    <t>Cash inflow from operating activities prior to taxation</t>
  </si>
  <si>
    <t>Profit tax paid</t>
  </si>
  <si>
    <t>Net cash inflow from operating activity:</t>
  </si>
  <si>
    <t>FLOW OF CASH FROM INVESTING ACTIVITY:</t>
  </si>
  <si>
    <t>Redemption of investment securities assessed at depreciable value</t>
  </si>
  <si>
    <t>Purchase of investment securities assessed at depreciable value</t>
  </si>
  <si>
    <t>Purchase of fixed assets and intangible assets</t>
  </si>
  <si>
    <t>Gainings from fixed assets sale</t>
  </si>
  <si>
    <t>Net outflow/inflow of cash from investing activity</t>
  </si>
  <si>
    <t>CASH FLOW FROM FINANCIAL ACTIVITY</t>
  </si>
  <si>
    <t>Receipts of other borrowings</t>
  </si>
  <si>
    <t>Repayment of other borrowings</t>
  </si>
  <si>
    <t>Repayment of lease liabilities</t>
  </si>
  <si>
    <t>Dividends paid</t>
  </si>
  <si>
    <t>Net inflow/outflow of cash from financial activity</t>
  </si>
  <si>
    <t>Impact of shifts in exchange rates on cash and cash equivalents</t>
  </si>
  <si>
    <t>Net change in cash and cash equivalents</t>
  </si>
  <si>
    <t>Cash and cash equivalents as of the accounting year beginning</t>
  </si>
  <si>
    <t>Cash and cash equivalents as of the accounting year end</t>
  </si>
  <si>
    <t>Acting Chairman of the Management Board</t>
  </si>
  <si>
    <t>D. Sh. Musabaev</t>
  </si>
  <si>
    <t>Chief accountant</t>
  </si>
  <si>
    <t>E. T. Dzhenbaeva</t>
  </si>
  <si>
    <t>Capital statement as of December 31, 2022 (including that date)</t>
  </si>
  <si>
    <t xml:space="preserve">Retained profits    </t>
  </si>
  <si>
    <t xml:space="preserve">Total capital              </t>
  </si>
  <si>
    <t>As of December 31, 2020</t>
  </si>
  <si>
    <t>Issue of ordinary shares</t>
  </si>
  <si>
    <t>Total consolidated income for the period</t>
  </si>
  <si>
    <t>Dividends declared</t>
  </si>
  <si>
    <t>Retained profit transfer to the authorized capital and additional paid-in capital</t>
  </si>
  <si>
    <t>As of December 31, 2021</t>
  </si>
  <si>
    <t>As pf December 31, 2022</t>
  </si>
  <si>
    <t>For reference:</t>
  </si>
  <si>
    <t>December 31, 2022</t>
  </si>
  <si>
    <t>December 31, 2021</t>
  </si>
  <si>
    <t>December 31, 2020</t>
  </si>
  <si>
    <t xml:space="preserve">Retained profit according to the NBKR      </t>
  </si>
  <si>
    <t>Total capital according to the NBKR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</si>
</sst>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 * #,##0.00_ ;_ * \-#,##0.00_ ;_ * &quot;-&quot;??_ ;_ @_ "/>
    <numFmt numFmtId="165" formatCode="_(* #,##0_);_(* \(#,##0\);_(* &quot;-&quot;??_);_(@_)"/>
    <numFmt numFmtId="166" formatCode="_(* #,##0.00_);_(* \(#,##0.00\);_(* &quot;-&quot;??_);_(@_)"/>
    <numFmt numFmtId="167" formatCode="_-* #,##0.00_р_._-;\-* #,##0.00_р_._-;_-* &quot;-&quot;??_р_._-;_-@_-"/>
    <numFmt numFmtId="168" formatCode="0.0"/>
    <numFmt numFmtId="169" formatCode="#,##0.000000"/>
    <numFmt numFmtId="170" formatCode="mmmm\ yyyy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sz val="10"/>
      <name val="Arial Cyr"/>
      <charset val="204"/>
    </font>
    <font>
      <sz val="14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0" fontId="9" fillId="0" borderId="0"/>
    <xf numFmtId="166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</cellStyleXfs>
  <cellXfs count="212">
    <xf numFmtId="0" fontId="0" fillId="0" borderId="0" xfId="0"/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/>
    <xf numFmtId="0" fontId="5" fillId="0" borderId="0" xfId="2" applyFont="1" applyFill="1" applyBorder="1" applyAlignment="1">
      <alignment horizontal="center" wrapText="1"/>
    </xf>
    <xf numFmtId="3" fontId="3" fillId="0" borderId="0" xfId="1" applyNumberFormat="1" applyFont="1" applyFill="1" applyAlignment="1">
      <alignment horizontal="right" wrapText="1"/>
    </xf>
    <xf numFmtId="0" fontId="3" fillId="2" borderId="0" xfId="1" applyFont="1" applyFill="1"/>
    <xf numFmtId="3" fontId="6" fillId="2" borderId="0" xfId="3" applyNumberFormat="1" applyFont="1" applyFill="1" applyBorder="1" applyAlignment="1">
      <alignment horizontal="center" vertical="center" wrapText="1"/>
    </xf>
    <xf numFmtId="49" fontId="6" fillId="0" borderId="0" xfId="3" applyNumberFormat="1" applyFont="1" applyFill="1" applyBorder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 vertical="center" wrapText="1"/>
    </xf>
    <xf numFmtId="14" fontId="6" fillId="2" borderId="0" xfId="3" applyNumberFormat="1" applyFont="1" applyFill="1" applyBorder="1" applyAlignment="1">
      <alignment horizontal="center" wrapText="1"/>
    </xf>
    <xf numFmtId="14" fontId="6" fillId="0" borderId="0" xfId="3" applyNumberFormat="1" applyFont="1" applyFill="1" applyBorder="1" applyAlignment="1">
      <alignment horizontal="center" wrapText="1"/>
    </xf>
    <xf numFmtId="0" fontId="5" fillId="0" borderId="0" xfId="2" applyFont="1" applyFill="1" applyBorder="1" applyAlignment="1">
      <alignment wrapText="1"/>
    </xf>
    <xf numFmtId="3" fontId="6" fillId="2" borderId="1" xfId="3" applyNumberFormat="1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 wrapText="1"/>
    </xf>
    <xf numFmtId="3" fontId="8" fillId="0" borderId="0" xfId="4" applyNumberFormat="1" applyFont="1" applyFill="1" applyAlignment="1">
      <alignment horizontal="right" wrapText="1"/>
    </xf>
    <xf numFmtId="3" fontId="8" fillId="0" borderId="0" xfId="4" applyNumberFormat="1" applyFont="1" applyFill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3" fontId="8" fillId="2" borderId="0" xfId="4" applyNumberFormat="1" applyFont="1" applyFill="1" applyAlignment="1">
      <alignment horizontal="right"/>
    </xf>
    <xf numFmtId="3" fontId="5" fillId="2" borderId="0" xfId="4" applyNumberFormat="1" applyFont="1" applyFill="1" applyAlignment="1">
      <alignment horizontal="right" wrapText="1"/>
    </xf>
    <xf numFmtId="0" fontId="5" fillId="2" borderId="0" xfId="2" applyFont="1" applyFill="1" applyBorder="1" applyAlignment="1">
      <alignment horizontal="left" wrapText="1"/>
    </xf>
    <xf numFmtId="3" fontId="10" fillId="2" borderId="0" xfId="5" applyNumberFormat="1" applyFont="1" applyFill="1" applyAlignment="1">
      <alignment horizontal="right" wrapText="1"/>
    </xf>
    <xf numFmtId="3" fontId="5" fillId="2" borderId="0" xfId="5" applyNumberFormat="1" applyFont="1" applyFill="1" applyAlignment="1">
      <alignment horizontal="right" wrapText="1"/>
    </xf>
    <xf numFmtId="0" fontId="11" fillId="0" borderId="0" xfId="2" applyFont="1" applyFill="1" applyBorder="1" applyAlignment="1">
      <alignment horizontal="left" vertical="center" wrapText="1"/>
    </xf>
    <xf numFmtId="165" fontId="5" fillId="2" borderId="0" xfId="5" applyNumberFormat="1" applyFont="1" applyFill="1" applyAlignment="1">
      <alignment horizontal="right" wrapText="1"/>
    </xf>
    <xf numFmtId="3" fontId="6" fillId="2" borderId="0" xfId="5" applyNumberFormat="1" applyFont="1" applyFill="1" applyAlignment="1">
      <alignment horizontal="right" wrapText="1"/>
    </xf>
    <xf numFmtId="0" fontId="5" fillId="0" borderId="0" xfId="2" applyFont="1" applyFill="1" applyBorder="1" applyAlignment="1">
      <alignment horizontal="left" vertical="center" wrapText="1"/>
    </xf>
    <xf numFmtId="3" fontId="6" fillId="2" borderId="0" xfId="4" applyNumberFormat="1" applyFont="1" applyFill="1" applyAlignment="1">
      <alignment horizontal="right" wrapText="1"/>
    </xf>
    <xf numFmtId="165" fontId="3" fillId="0" borderId="0" xfId="1" applyNumberFormat="1" applyFont="1" applyFill="1"/>
    <xf numFmtId="165" fontId="8" fillId="2" borderId="0" xfId="5" applyNumberFormat="1" applyFont="1" applyFill="1" applyAlignment="1">
      <alignment horizontal="right" wrapText="1"/>
    </xf>
    <xf numFmtId="49" fontId="5" fillId="2" borderId="0" xfId="2" applyNumberFormat="1" applyFont="1" applyFill="1" applyBorder="1" applyAlignment="1">
      <alignment horizontal="left" wrapText="1"/>
    </xf>
    <xf numFmtId="3" fontId="3" fillId="2" borderId="0" xfId="1" applyNumberFormat="1" applyFont="1" applyFill="1"/>
    <xf numFmtId="166" fontId="5" fillId="2" borderId="0" xfId="6" applyFont="1" applyFill="1" applyAlignment="1">
      <alignment horizontal="right" wrapText="1"/>
    </xf>
    <xf numFmtId="3" fontId="8" fillId="0" borderId="0" xfId="5" applyNumberFormat="1" applyFont="1" applyFill="1" applyAlignment="1">
      <alignment horizontal="right" wrapText="1"/>
    </xf>
    <xf numFmtId="3" fontId="6" fillId="2" borderId="2" xfId="7" applyNumberFormat="1" applyFont="1" applyFill="1" applyBorder="1" applyAlignment="1">
      <alignment horizontal="right" wrapText="1"/>
    </xf>
    <xf numFmtId="3" fontId="10" fillId="0" borderId="2" xfId="7" applyNumberFormat="1" applyFont="1" applyFill="1" applyBorder="1" applyAlignment="1">
      <alignment horizontal="right" wrapText="1"/>
    </xf>
    <xf numFmtId="4" fontId="3" fillId="0" borderId="0" xfId="1" applyNumberFormat="1" applyFont="1" applyFill="1"/>
    <xf numFmtId="3" fontId="6" fillId="2" borderId="0" xfId="7" applyNumberFormat="1" applyFont="1" applyFill="1" applyBorder="1" applyAlignment="1">
      <alignment horizontal="right" wrapText="1"/>
    </xf>
    <xf numFmtId="3" fontId="10" fillId="0" borderId="0" xfId="7" applyNumberFormat="1" applyFont="1" applyFill="1" applyBorder="1" applyAlignment="1">
      <alignment horizontal="right" wrapText="1"/>
    </xf>
    <xf numFmtId="3" fontId="5" fillId="2" borderId="0" xfId="7" applyNumberFormat="1" applyFont="1" applyFill="1" applyBorder="1" applyAlignment="1">
      <alignment horizontal="right" wrapText="1"/>
    </xf>
    <xf numFmtId="3" fontId="8" fillId="0" borderId="0" xfId="7" applyNumberFormat="1" applyFont="1" applyFill="1" applyBorder="1" applyAlignment="1">
      <alignment horizontal="right" wrapText="1"/>
    </xf>
    <xf numFmtId="3" fontId="6" fillId="2" borderId="0" xfId="1" applyNumberFormat="1" applyFont="1" applyFill="1" applyAlignment="1">
      <alignment horizontal="right" wrapText="1"/>
    </xf>
    <xf numFmtId="3" fontId="6" fillId="0" borderId="0" xfId="1" applyNumberFormat="1" applyFont="1" applyFill="1" applyAlignment="1">
      <alignment horizontal="right" wrapText="1"/>
    </xf>
    <xf numFmtId="0" fontId="5" fillId="0" borderId="0" xfId="8" applyFont="1" applyFill="1" applyBorder="1" applyAlignment="1">
      <alignment wrapText="1"/>
    </xf>
    <xf numFmtId="3" fontId="8" fillId="2" borderId="0" xfId="5" applyNumberFormat="1" applyFont="1" applyFill="1" applyAlignment="1">
      <alignment horizontal="right" wrapText="1"/>
    </xf>
    <xf numFmtId="1" fontId="8" fillId="0" borderId="0" xfId="7" applyNumberFormat="1" applyFont="1" applyFill="1" applyBorder="1" applyAlignment="1">
      <alignment horizontal="left" wrapText="1"/>
    </xf>
    <xf numFmtId="166" fontId="5" fillId="0" borderId="0" xfId="6" applyFont="1" applyFill="1" applyAlignment="1">
      <alignment horizontal="right" wrapText="1"/>
    </xf>
    <xf numFmtId="165" fontId="5" fillId="2" borderId="0" xfId="5" applyNumberFormat="1" applyFont="1" applyFill="1" applyAlignment="1">
      <alignment horizontal="right" vertical="center" wrapText="1"/>
    </xf>
    <xf numFmtId="0" fontId="5" fillId="0" borderId="0" xfId="1" applyFont="1" applyAlignment="1">
      <alignment wrapText="1"/>
    </xf>
    <xf numFmtId="3" fontId="6" fillId="2" borderId="3" xfId="7" applyNumberFormat="1" applyFont="1" applyFill="1" applyBorder="1" applyAlignment="1">
      <alignment horizontal="right" wrapText="1"/>
    </xf>
    <xf numFmtId="3" fontId="6" fillId="0" borderId="0" xfId="1" applyNumberFormat="1" applyFont="1" applyAlignment="1">
      <alignment horizontal="right" wrapText="1"/>
    </xf>
    <xf numFmtId="3" fontId="3" fillId="2" borderId="0" xfId="1" applyNumberFormat="1" applyFont="1" applyFill="1" applyAlignment="1">
      <alignment horizontal="right" wrapText="1"/>
    </xf>
    <xf numFmtId="3" fontId="5" fillId="2" borderId="4" xfId="4" applyNumberFormat="1" applyFont="1" applyFill="1" applyBorder="1" applyAlignment="1">
      <alignment horizontal="right" wrapText="1"/>
    </xf>
    <xf numFmtId="3" fontId="5" fillId="2" borderId="0" xfId="5" applyNumberFormat="1" applyFont="1" applyFill="1" applyBorder="1" applyAlignment="1">
      <alignment horizontal="right" wrapText="1"/>
    </xf>
    <xf numFmtId="3" fontId="5" fillId="0" borderId="0" xfId="5" applyNumberFormat="1" applyFont="1" applyFill="1" applyBorder="1" applyAlignment="1">
      <alignment horizontal="right" wrapText="1"/>
    </xf>
    <xf numFmtId="3" fontId="5" fillId="0" borderId="0" xfId="7" applyNumberFormat="1" applyFont="1" applyFill="1" applyBorder="1" applyAlignment="1">
      <alignment horizontal="right" wrapText="1"/>
    </xf>
    <xf numFmtId="3" fontId="6" fillId="0" borderId="0" xfId="7" applyNumberFormat="1" applyFont="1" applyFill="1" applyBorder="1" applyAlignment="1">
      <alignment horizontal="right" wrapText="1"/>
    </xf>
    <xf numFmtId="0" fontId="6" fillId="0" borderId="0" xfId="8" applyFont="1" applyFill="1" applyBorder="1" applyAlignment="1">
      <alignment wrapText="1"/>
    </xf>
    <xf numFmtId="3" fontId="6" fillId="0" borderId="2" xfId="7" applyNumberFormat="1" applyFont="1" applyFill="1" applyBorder="1" applyAlignment="1">
      <alignment horizontal="right" wrapText="1"/>
    </xf>
    <xf numFmtId="3" fontId="6" fillId="0" borderId="0" xfId="7" applyNumberFormat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3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165" fontId="3" fillId="0" borderId="0" xfId="6" applyNumberFormat="1" applyFont="1" applyFill="1"/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13" fillId="0" borderId="0" xfId="1" applyFont="1" applyFill="1"/>
    <xf numFmtId="0" fontId="2" fillId="2" borderId="0" xfId="1" applyFont="1" applyFill="1" applyBorder="1" applyAlignment="1">
      <alignment horizontal="center" wrapText="1"/>
    </xf>
    <xf numFmtId="0" fontId="5" fillId="2" borderId="0" xfId="1" applyFont="1" applyFill="1" applyAlignment="1">
      <alignment wrapText="1"/>
    </xf>
    <xf numFmtId="0" fontId="2" fillId="0" borderId="0" xfId="1" applyFont="1" applyFill="1" applyBorder="1" applyAlignment="1">
      <alignment horizontal="center" wrapText="1"/>
    </xf>
    <xf numFmtId="0" fontId="5" fillId="0" borderId="0" xfId="1" applyFont="1" applyFill="1" applyAlignment="1">
      <alignment wrapText="1"/>
    </xf>
    <xf numFmtId="49" fontId="6" fillId="2" borderId="0" xfId="3" applyNumberFormat="1" applyFont="1" applyFill="1" applyBorder="1" applyAlignment="1">
      <alignment horizontal="center" vertical="center" wrapText="1"/>
    </xf>
    <xf numFmtId="49" fontId="6" fillId="0" borderId="0" xfId="3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/>
    <xf numFmtId="14" fontId="6" fillId="2" borderId="0" xfId="3" applyNumberFormat="1" applyFont="1" applyFill="1" applyBorder="1" applyAlignment="1">
      <alignment horizontal="center"/>
    </xf>
    <xf numFmtId="14" fontId="6" fillId="0" borderId="0" xfId="3" applyNumberFormat="1" applyFont="1" applyFill="1" applyBorder="1" applyAlignment="1">
      <alignment horizontal="center"/>
    </xf>
    <xf numFmtId="14" fontId="6" fillId="2" borderId="1" xfId="3" applyNumberFormat="1" applyFont="1" applyFill="1" applyBorder="1" applyAlignment="1">
      <alignment horizontal="center"/>
    </xf>
    <xf numFmtId="14" fontId="6" fillId="0" borderId="1" xfId="3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vertical="center" wrapText="1"/>
    </xf>
    <xf numFmtId="165" fontId="5" fillId="0" borderId="0" xfId="5" applyNumberFormat="1" applyFont="1" applyFill="1" applyAlignment="1">
      <alignment horizontal="right"/>
    </xf>
    <xf numFmtId="165" fontId="5" fillId="2" borderId="0" xfId="5" applyNumberFormat="1" applyFont="1" applyFill="1" applyAlignment="1">
      <alignment horizontal="right"/>
    </xf>
    <xf numFmtId="3" fontId="6" fillId="2" borderId="0" xfId="5" applyNumberFormat="1" applyFont="1" applyFill="1" applyAlignment="1">
      <alignment vertical="center"/>
    </xf>
    <xf numFmtId="165" fontId="10" fillId="0" borderId="0" xfId="5" applyNumberFormat="1" applyFont="1" applyFill="1" applyAlignment="1">
      <alignment vertical="center"/>
    </xf>
    <xf numFmtId="4" fontId="13" fillId="0" borderId="0" xfId="1" applyNumberFormat="1" applyFont="1" applyFill="1"/>
    <xf numFmtId="0" fontId="6" fillId="0" borderId="0" xfId="8" applyFont="1" applyFill="1" applyBorder="1"/>
    <xf numFmtId="3" fontId="6" fillId="2" borderId="3" xfId="6" applyNumberFormat="1" applyFont="1" applyFill="1" applyBorder="1" applyAlignment="1">
      <alignment vertical="center"/>
    </xf>
    <xf numFmtId="165" fontId="6" fillId="0" borderId="3" xfId="6" applyNumberFormat="1" applyFont="1" applyFill="1" applyBorder="1" applyAlignment="1">
      <alignment vertical="center"/>
    </xf>
    <xf numFmtId="0" fontId="5" fillId="0" borderId="0" xfId="8" applyFont="1" applyFill="1" applyBorder="1"/>
    <xf numFmtId="165" fontId="5" fillId="0" borderId="0" xfId="6" applyNumberFormat="1" applyFont="1" applyFill="1" applyBorder="1" applyAlignment="1">
      <alignment vertical="center"/>
    </xf>
    <xf numFmtId="165" fontId="5" fillId="2" borderId="0" xfId="6" applyNumberFormat="1" applyFont="1" applyFill="1" applyBorder="1" applyAlignment="1">
      <alignment vertical="center"/>
    </xf>
    <xf numFmtId="165" fontId="6" fillId="0" borderId="0" xfId="6" applyNumberFormat="1" applyFont="1" applyFill="1" applyBorder="1" applyAlignment="1">
      <alignment vertical="center"/>
    </xf>
    <xf numFmtId="49" fontId="5" fillId="0" borderId="0" xfId="8" applyNumberFormat="1" applyFont="1" applyFill="1" applyBorder="1" applyAlignment="1">
      <alignment wrapText="1"/>
    </xf>
    <xf numFmtId="49" fontId="6" fillId="0" borderId="0" xfId="8" applyNumberFormat="1" applyFont="1" applyFill="1" applyBorder="1" applyAlignment="1">
      <alignment wrapText="1"/>
    </xf>
    <xf numFmtId="0" fontId="5" fillId="0" borderId="0" xfId="5" applyFont="1" applyFill="1" applyBorder="1" applyAlignment="1">
      <alignment wrapText="1"/>
    </xf>
    <xf numFmtId="0" fontId="5" fillId="0" borderId="0" xfId="5" applyFont="1" applyFill="1" applyBorder="1" applyAlignment="1"/>
    <xf numFmtId="165" fontId="5" fillId="2" borderId="0" xfId="5" applyNumberFormat="1" applyFont="1" applyFill="1" applyBorder="1" applyAlignment="1">
      <alignment horizontal="right"/>
    </xf>
    <xf numFmtId="165" fontId="5" fillId="2" borderId="4" xfId="5" applyNumberFormat="1" applyFont="1" applyFill="1" applyBorder="1" applyAlignment="1">
      <alignment horizontal="right"/>
    </xf>
    <xf numFmtId="3" fontId="6" fillId="2" borderId="0" xfId="6" applyNumberFormat="1" applyFont="1" applyFill="1" applyBorder="1" applyAlignment="1">
      <alignment vertical="center"/>
    </xf>
    <xf numFmtId="165" fontId="10" fillId="2" borderId="0" xfId="6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165" fontId="5" fillId="0" borderId="0" xfId="5" applyNumberFormat="1" applyFont="1" applyFill="1" applyAlignment="1">
      <alignment vertical="center"/>
    </xf>
    <xf numFmtId="0" fontId="5" fillId="0" borderId="0" xfId="1" applyFont="1" applyFill="1"/>
    <xf numFmtId="0" fontId="6" fillId="0" borderId="0" xfId="2" applyFont="1" applyFill="1" applyBorder="1" applyAlignment="1">
      <alignment vertical="center" wrapText="1"/>
    </xf>
    <xf numFmtId="165" fontId="6" fillId="2" borderId="0" xfId="5" applyNumberFormat="1" applyFont="1" applyFill="1" applyAlignment="1">
      <alignment horizontal="right"/>
    </xf>
    <xf numFmtId="3" fontId="6" fillId="2" borderId="0" xfId="5" applyNumberFormat="1" applyFont="1" applyFill="1" applyAlignment="1">
      <alignment horizontal="right"/>
    </xf>
    <xf numFmtId="3" fontId="5" fillId="2" borderId="2" xfId="5" applyNumberFormat="1" applyFont="1" applyFill="1" applyBorder="1" applyAlignment="1">
      <alignment vertical="center"/>
    </xf>
    <xf numFmtId="0" fontId="5" fillId="0" borderId="0" xfId="8" applyFont="1" applyFill="1"/>
    <xf numFmtId="3" fontId="5" fillId="2" borderId="0" xfId="6" applyNumberFormat="1" applyFont="1" applyFill="1" applyBorder="1" applyAlignment="1">
      <alignment vertical="center"/>
    </xf>
    <xf numFmtId="165" fontId="5" fillId="0" borderId="0" xfId="9" applyNumberFormat="1" applyFont="1" applyFill="1" applyBorder="1" applyAlignment="1"/>
    <xf numFmtId="3" fontId="3" fillId="2" borderId="2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vertical="center"/>
    </xf>
    <xf numFmtId="165" fontId="13" fillId="0" borderId="0" xfId="1" applyNumberFormat="1" applyFont="1" applyFill="1"/>
    <xf numFmtId="0" fontId="2" fillId="0" borderId="0" xfId="1" applyFont="1" applyFill="1"/>
    <xf numFmtId="3" fontId="2" fillId="2" borderId="2" xfId="1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169" fontId="5" fillId="0" borderId="0" xfId="6" applyNumberFormat="1" applyFont="1" applyFill="1" applyBorder="1" applyAlignment="1"/>
    <xf numFmtId="0" fontId="3" fillId="0" borderId="0" xfId="1" applyFont="1" applyFill="1" applyAlignment="1">
      <alignment horizontal="right"/>
    </xf>
    <xf numFmtId="3" fontId="2" fillId="2" borderId="0" xfId="1" applyNumberFormat="1" applyFont="1" applyFill="1" applyBorder="1" applyAlignment="1">
      <alignment vertical="center"/>
    </xf>
    <xf numFmtId="0" fontId="6" fillId="0" borderId="0" xfId="10" applyFont="1" applyAlignment="1">
      <alignment horizontal="center"/>
    </xf>
    <xf numFmtId="0" fontId="5" fillId="2" borderId="0" xfId="10" applyFont="1" applyFill="1" applyAlignment="1">
      <alignment horizontal="center"/>
    </xf>
    <xf numFmtId="0" fontId="3" fillId="0" borderId="0" xfId="10" applyFont="1"/>
    <xf numFmtId="0" fontId="6" fillId="0" borderId="0" xfId="11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10" applyFont="1" applyAlignment="1">
      <alignment horizontal="center"/>
    </xf>
    <xf numFmtId="0" fontId="11" fillId="0" borderId="0" xfId="3" applyFont="1" applyFill="1" applyBorder="1" applyAlignment="1">
      <alignment horizontal="left" wrapText="1"/>
    </xf>
    <xf numFmtId="0" fontId="6" fillId="2" borderId="0" xfId="11" applyFont="1" applyFill="1" applyAlignment="1">
      <alignment wrapText="1"/>
    </xf>
    <xf numFmtId="0" fontId="6" fillId="0" borderId="5" xfId="12" applyFont="1" applyBorder="1" applyAlignment="1">
      <alignment vertical="top"/>
    </xf>
    <xf numFmtId="0" fontId="6" fillId="2" borderId="5" xfId="1" applyFont="1" applyFill="1" applyBorder="1" applyAlignment="1">
      <alignment horizontal="center" vertical="top" wrapText="1"/>
    </xf>
    <xf numFmtId="0" fontId="6" fillId="0" borderId="5" xfId="12" applyFont="1" applyBorder="1" applyAlignment="1">
      <alignment vertical="top" wrapText="1"/>
    </xf>
    <xf numFmtId="170" fontId="6" fillId="2" borderId="5" xfId="10" applyNumberFormat="1" applyFont="1" applyFill="1" applyBorder="1" applyAlignment="1">
      <alignment horizontal="center" vertical="top" wrapText="1"/>
    </xf>
    <xf numFmtId="0" fontId="5" fillId="0" borderId="5" xfId="12" applyFont="1" applyBorder="1" applyAlignment="1">
      <alignment horizontal="left" vertical="top"/>
    </xf>
    <xf numFmtId="165" fontId="4" fillId="2" borderId="5" xfId="12" applyNumberFormat="1" applyFont="1" applyFill="1" applyBorder="1" applyAlignment="1"/>
    <xf numFmtId="0" fontId="5" fillId="0" borderId="5" xfId="12" applyFont="1" applyBorder="1" applyAlignment="1">
      <alignment horizontal="left" vertical="top" wrapText="1"/>
    </xf>
    <xf numFmtId="0" fontId="5" fillId="2" borderId="0" xfId="5" applyFont="1" applyFill="1" applyBorder="1" applyAlignment="1"/>
    <xf numFmtId="0" fontId="5" fillId="0" borderId="5" xfId="3" applyFont="1" applyBorder="1" applyAlignment="1">
      <alignment horizontal="left" wrapText="1"/>
    </xf>
    <xf numFmtId="165" fontId="4" fillId="2" borderId="6" xfId="12" applyNumberFormat="1" applyFont="1" applyFill="1" applyBorder="1" applyAlignment="1"/>
    <xf numFmtId="0" fontId="5" fillId="0" borderId="7" xfId="12" applyFont="1" applyBorder="1" applyAlignment="1">
      <alignment horizontal="left" vertical="top" wrapText="1"/>
    </xf>
    <xf numFmtId="165" fontId="14" fillId="2" borderId="5" xfId="12" applyNumberFormat="1" applyFont="1" applyFill="1" applyBorder="1" applyAlignment="1"/>
    <xf numFmtId="0" fontId="6" fillId="0" borderId="5" xfId="12" applyFont="1" applyBorder="1" applyAlignment="1">
      <alignment horizontal="left" vertical="top"/>
    </xf>
    <xf numFmtId="3" fontId="4" fillId="2" borderId="5" xfId="12" applyNumberFormat="1" applyFont="1" applyFill="1" applyBorder="1" applyAlignment="1"/>
    <xf numFmtId="0" fontId="5" fillId="0" borderId="0" xfId="3" applyFont="1" applyFill="1" applyBorder="1" applyAlignment="1">
      <alignment horizontal="left" vertical="center" wrapText="1"/>
    </xf>
    <xf numFmtId="2" fontId="5" fillId="0" borderId="5" xfId="12" applyNumberFormat="1" applyFont="1" applyBorder="1" applyAlignment="1">
      <alignment horizontal="left" vertical="top" wrapText="1"/>
    </xf>
    <xf numFmtId="165" fontId="14" fillId="2" borderId="8" xfId="12" applyNumberFormat="1" applyFont="1" applyFill="1" applyBorder="1" applyAlignment="1"/>
    <xf numFmtId="0" fontId="5" fillId="0" borderId="9" xfId="12" applyFont="1" applyBorder="1" applyAlignment="1">
      <alignment horizontal="left" vertical="top"/>
    </xf>
    <xf numFmtId="165" fontId="4" fillId="2" borderId="9" xfId="12" applyNumberFormat="1" applyFont="1" applyFill="1" applyBorder="1" applyAlignment="1"/>
    <xf numFmtId="0" fontId="5" fillId="0" borderId="10" xfId="12" applyFont="1" applyBorder="1" applyAlignment="1">
      <alignment horizontal="left" vertical="top" wrapText="1"/>
    </xf>
    <xf numFmtId="165" fontId="14" fillId="2" borderId="10" xfId="12" applyNumberFormat="1" applyFont="1" applyFill="1" applyBorder="1" applyAlignment="1"/>
    <xf numFmtId="0" fontId="6" fillId="0" borderId="8" xfId="12" applyFont="1" applyBorder="1" applyAlignment="1">
      <alignment vertical="top" wrapText="1"/>
    </xf>
    <xf numFmtId="165" fontId="4" fillId="2" borderId="8" xfId="12" applyNumberFormat="1" applyFont="1" applyFill="1" applyBorder="1" applyAlignment="1"/>
    <xf numFmtId="0" fontId="5" fillId="0" borderId="5" xfId="12" applyFont="1" applyBorder="1" applyAlignment="1">
      <alignment vertical="top" wrapText="1"/>
    </xf>
    <xf numFmtId="0" fontId="5" fillId="0" borderId="5" xfId="12" applyFont="1" applyBorder="1" applyAlignment="1">
      <alignment vertical="top"/>
    </xf>
    <xf numFmtId="165" fontId="14" fillId="2" borderId="9" xfId="12" applyNumberFormat="1" applyFont="1" applyFill="1" applyBorder="1" applyAlignment="1"/>
    <xf numFmtId="0" fontId="5" fillId="0" borderId="6" xfId="12" applyFont="1" applyBorder="1" applyAlignment="1">
      <alignment vertical="top"/>
    </xf>
    <xf numFmtId="165" fontId="4" fillId="2" borderId="9" xfId="12" applyNumberFormat="1" applyFont="1" applyFill="1" applyBorder="1" applyAlignment="1">
      <alignment horizontal="right"/>
    </xf>
    <xf numFmtId="165" fontId="14" fillId="2" borderId="10" xfId="12" applyNumberFormat="1" applyFont="1" applyFill="1" applyBorder="1" applyAlignment="1">
      <alignment horizontal="right"/>
    </xf>
    <xf numFmtId="165" fontId="14" fillId="2" borderId="5" xfId="12" applyNumberFormat="1" applyFont="1" applyFill="1" applyBorder="1" applyAlignment="1">
      <alignment horizontal="right"/>
    </xf>
    <xf numFmtId="0" fontId="6" fillId="0" borderId="0" xfId="12" applyFont="1" applyBorder="1" applyAlignment="1">
      <alignment vertical="top"/>
    </xf>
    <xf numFmtId="165" fontId="6" fillId="2" borderId="0" xfId="12" applyNumberFormat="1" applyFont="1" applyFill="1" applyBorder="1" applyAlignment="1">
      <alignment horizontal="right"/>
    </xf>
    <xf numFmtId="165" fontId="3" fillId="2" borderId="0" xfId="10" applyNumberFormat="1" applyFont="1" applyFill="1"/>
    <xf numFmtId="0" fontId="3" fillId="2" borderId="0" xfId="10" applyFont="1" applyFill="1"/>
    <xf numFmtId="0" fontId="3" fillId="0" borderId="0" xfId="10" applyFont="1" applyFill="1"/>
    <xf numFmtId="0" fontId="5" fillId="2" borderId="0" xfId="10" applyFont="1" applyFill="1"/>
    <xf numFmtId="0" fontId="15" fillId="0" borderId="0" xfId="1" applyFont="1"/>
    <xf numFmtId="0" fontId="7" fillId="0" borderId="0" xfId="11" applyFont="1"/>
    <xf numFmtId="0" fontId="16" fillId="0" borderId="0" xfId="11" quotePrefix="1" applyFont="1" applyAlignment="1">
      <alignment horizontal="left"/>
    </xf>
    <xf numFmtId="0" fontId="1" fillId="0" borderId="0" xfId="1"/>
    <xf numFmtId="0" fontId="5" fillId="0" borderId="0" xfId="1" applyFont="1" applyAlignment="1">
      <alignment horizontal="center"/>
    </xf>
    <xf numFmtId="0" fontId="6" fillId="0" borderId="0" xfId="11" quotePrefix="1" applyFont="1" applyAlignment="1">
      <alignment horizontal="left"/>
    </xf>
    <xf numFmtId="0" fontId="6" fillId="0" borderId="0" xfId="1" applyFont="1" applyAlignment="1">
      <alignment horizontal="center"/>
    </xf>
    <xf numFmtId="0" fontId="5" fillId="0" borderId="0" xfId="11" applyFont="1"/>
    <xf numFmtId="0" fontId="6" fillId="0" borderId="0" xfId="11" applyFont="1"/>
    <xf numFmtId="0" fontId="6" fillId="0" borderId="5" xfId="11" applyFont="1" applyBorder="1" applyAlignment="1">
      <alignment horizontal="right"/>
    </xf>
    <xf numFmtId="0" fontId="6" fillId="0" borderId="5" xfId="11" applyFont="1" applyBorder="1" applyAlignment="1">
      <alignment horizontal="center" wrapText="1"/>
    </xf>
    <xf numFmtId="0" fontId="6" fillId="0" borderId="5" xfId="11" applyFont="1" applyBorder="1" applyAlignment="1">
      <alignment horizontal="center" vertical="center" wrapText="1"/>
    </xf>
    <xf numFmtId="0" fontId="6" fillId="0" borderId="5" xfId="11" applyFont="1" applyBorder="1"/>
    <xf numFmtId="0" fontId="5" fillId="0" borderId="5" xfId="11" applyFont="1" applyBorder="1"/>
    <xf numFmtId="0" fontId="6" fillId="0" borderId="5" xfId="1" applyFont="1" applyBorder="1"/>
    <xf numFmtId="3" fontId="6" fillId="0" borderId="5" xfId="11" applyNumberFormat="1" applyFont="1" applyBorder="1"/>
    <xf numFmtId="165" fontId="5" fillId="0" borderId="5" xfId="5" applyNumberFormat="1" applyFont="1" applyFill="1" applyBorder="1" applyAlignment="1">
      <alignment horizontal="right"/>
    </xf>
    <xf numFmtId="3" fontId="4" fillId="0" borderId="5" xfId="11" applyNumberFormat="1" applyFont="1" applyBorder="1"/>
    <xf numFmtId="0" fontId="5" fillId="0" borderId="5" xfId="11" quotePrefix="1" applyFont="1" applyBorder="1" applyAlignment="1">
      <alignment horizontal="left" wrapText="1"/>
    </xf>
    <xf numFmtId="3" fontId="5" fillId="0" borderId="5" xfId="5" applyNumberFormat="1" applyFont="1" applyFill="1" applyBorder="1" applyAlignment="1">
      <alignment horizontal="right"/>
    </xf>
    <xf numFmtId="165" fontId="6" fillId="0" borderId="5" xfId="5" applyNumberFormat="1" applyFont="1" applyFill="1" applyBorder="1" applyAlignment="1">
      <alignment horizontal="right"/>
    </xf>
    <xf numFmtId="0" fontId="6" fillId="0" borderId="0" xfId="1" applyFont="1" applyBorder="1"/>
    <xf numFmtId="165" fontId="6" fillId="0" borderId="0" xfId="5" applyNumberFormat="1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horizontal="right"/>
    </xf>
    <xf numFmtId="0" fontId="6" fillId="0" borderId="0" xfId="11" applyFont="1" applyBorder="1"/>
    <xf numFmtId="0" fontId="3" fillId="0" borderId="0" xfId="1" applyFont="1"/>
    <xf numFmtId="0" fontId="17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17" fillId="0" borderId="0" xfId="11" applyFont="1" applyBorder="1" applyAlignment="1">
      <alignment horizontal="left" wrapText="1"/>
    </xf>
    <xf numFmtId="3" fontId="17" fillId="0" borderId="0" xfId="1" applyNumberFormat="1" applyFont="1"/>
    <xf numFmtId="3" fontId="17" fillId="0" borderId="0" xfId="11" applyNumberFormat="1" applyFont="1"/>
    <xf numFmtId="0" fontId="17" fillId="0" borderId="0" xfId="1" applyFont="1"/>
    <xf numFmtId="3" fontId="8" fillId="2" borderId="0" xfId="5" applyNumberFormat="1" applyFont="1" applyFill="1" applyAlignment="1">
      <alignment horizontal="right"/>
    </xf>
    <xf numFmtId="3" fontId="3" fillId="2" borderId="0" xfId="1" applyNumberFormat="1" applyFont="1" applyFill="1" applyAlignment="1">
      <alignment horizontal="right"/>
    </xf>
    <xf numFmtId="165" fontId="3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wrapText="1"/>
    </xf>
    <xf numFmtId="165" fontId="8" fillId="2" borderId="0" xfId="5" applyNumberFormat="1" applyFont="1" applyFill="1" applyAlignment="1">
      <alignment horizontal="right"/>
    </xf>
    <xf numFmtId="168" fontId="5" fillId="2" borderId="0" xfId="8" applyNumberFormat="1" applyFont="1" applyFill="1" applyBorder="1"/>
    <xf numFmtId="3" fontId="5" fillId="2" borderId="0" xfId="1" applyNumberFormat="1" applyFont="1" applyFill="1"/>
    <xf numFmtId="3" fontId="5" fillId="2" borderId="0" xfId="5" applyNumberFormat="1" applyFont="1" applyFill="1" applyBorder="1" applyAlignment="1">
      <alignment wrapText="1"/>
    </xf>
    <xf numFmtId="165" fontId="8" fillId="2" borderId="0" xfId="9" applyNumberFormat="1" applyFont="1" applyFill="1" applyBorder="1" applyAlignment="1"/>
    <xf numFmtId="3" fontId="8" fillId="2" borderId="4" xfId="3" applyNumberFormat="1" applyFont="1" applyFill="1" applyBorder="1" applyAlignment="1"/>
    <xf numFmtId="165" fontId="8" fillId="2" borderId="4" xfId="5" applyNumberFormat="1" applyFont="1" applyFill="1" applyBorder="1" applyAlignment="1">
      <alignment horizontal="right"/>
    </xf>
    <xf numFmtId="165" fontId="5" fillId="2" borderId="0" xfId="9" applyNumberFormat="1" applyFont="1" applyFill="1" applyBorder="1" applyAlignment="1"/>
    <xf numFmtId="169" fontId="5" fillId="2" borderId="0" xfId="6" applyNumberFormat="1" applyFont="1" applyFill="1" applyBorder="1" applyAlignment="1"/>
    <xf numFmtId="169" fontId="2" fillId="2" borderId="0" xfId="1" applyNumberFormat="1" applyFont="1" applyFill="1" applyBorder="1" applyAlignment="1"/>
    <xf numFmtId="165" fontId="3" fillId="2" borderId="0" xfId="6" applyNumberFormat="1" applyFont="1" applyFill="1"/>
    <xf numFmtId="43" fontId="13" fillId="2" borderId="0" xfId="1" applyNumberFormat="1" applyFont="1" applyFill="1"/>
    <xf numFmtId="0" fontId="13" fillId="2" borderId="0" xfId="1" applyFont="1" applyFill="1"/>
  </cellXfs>
  <cellStyles count="13">
    <cellStyle name="Comma_2231 IAS Financial Statements - Sep-30, 2001" xfId="4"/>
    <cellStyle name="Comma_ATF_31.11.07_F2_14 January 2008" xfId="7"/>
    <cellStyle name="Normal 2 2 2" xfId="12"/>
    <cellStyle name="Normal_CAP" xfId="11"/>
    <cellStyle name="Normal_JSCB Kyrgyzstan_2005_TB" xfId="8"/>
    <cellStyle name="Normal_Worksheet in   Fs" xfId="2"/>
    <cellStyle name="Normal_Worksheet in   Fs 2" xfId="3"/>
    <cellStyle name="Normal_Worksheet in (C) 2243 IAS Transformation schedule 2003 &amp; Notes to FS - info for Memo" xfId="5"/>
    <cellStyle name="Обычный" xfId="0" builtinId="0"/>
    <cellStyle name="Обычный 2" xfId="1"/>
    <cellStyle name="Обычный 4" xfId="10"/>
    <cellStyle name="Финансовый 2" xfId="6"/>
    <cellStyle name="Финансовый 7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_toktonalieva\AppData\Local\Microsoft\Windows\INetCache\Content.Outlook\YJPTLEGY\&#1060;&#1080;&#1085;%20&#1086;&#1090;&#1095;&#1077;&#1090;%20&#1079;&#1072;%2012%202022&#1075;%20(&#1053;&#1041;&#1050;&#1056;%20&#1052;&#1057;&#1060;&#1054;)%20&#1089;&#1086;&#1075;&#1083;%20&#1042;&#1053;&#1044;%20(1)%20(2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0;&#1089;&#1082;%20&#1057;%2027%2004%202021\&#1057;&#1058;&#1040;&#1056;&#1067;&#1049;%20&#1050;&#1054;&#1052;&#1055;_27042021\&#1050;%20&#1087;&#1077;&#1088;&#1077;&#1089;&#1084;&#1086;&#1090;&#1088;&#1091;\&#1060;&#1048;&#1053;%20&#1054;&#1058;&#1063;&#1045;&#1058;&#1053;&#1054;&#1057;&#1058;&#1068;%20&#1087;&#1086;%20&#1052;&#1057;&#1060;&#1054;\2022\&#1060;&#1054;%20&#1085;&#1086;&#1103;&#1073;&#1088;&#1100;%202022\CBK_ECL_2022%2011%2030_&#1082;&#1086;&#1088;&#1088;&#1089;&#1095;&#1077;&#1090;&#1072;_&#1062;&#1041;_&#1084;&#1077;&#1078;&#1073;&#1072;&#1085;&#1082;_&#1085;&#1086;&#1074;&#1099;&#1081;_&#1086;&#1073;&#1085;&#1086;&#1074;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НБКР"/>
      <sheetName val="офп_МСФО"/>
      <sheetName val="Лист3"/>
      <sheetName val="осп НБКР"/>
      <sheetName val="осп_МСФО"/>
      <sheetName val="31.12.22-ВНД"/>
      <sheetName val="Прочие активы"/>
      <sheetName val="Лист1"/>
    </sheetNames>
    <sheetDataSet>
      <sheetData sheetId="0">
        <row r="15">
          <cell r="B15">
            <v>-6011.0781699999998</v>
          </cell>
          <cell r="C15">
            <v>0</v>
          </cell>
          <cell r="D15">
            <v>-10814</v>
          </cell>
        </row>
        <row r="18">
          <cell r="C18">
            <v>-578832</v>
          </cell>
          <cell r="D18">
            <v>-484100</v>
          </cell>
        </row>
        <row r="22">
          <cell r="C22">
            <v>0</v>
          </cell>
          <cell r="D22">
            <v>0</v>
          </cell>
        </row>
      </sheetData>
      <sheetData sheetId="1"/>
      <sheetData sheetId="2">
        <row r="9">
          <cell r="B9">
            <v>-6403</v>
          </cell>
        </row>
      </sheetData>
      <sheetData sheetId="3">
        <row r="37">
          <cell r="B37">
            <v>2906443</v>
          </cell>
          <cell r="C37">
            <v>276179</v>
          </cell>
        </row>
        <row r="38">
          <cell r="B38">
            <v>6.5669841212587334</v>
          </cell>
          <cell r="C38">
            <v>0.71299689487411333</v>
          </cell>
        </row>
      </sheetData>
      <sheetData sheetId="4">
        <row r="37">
          <cell r="B37">
            <v>2845635.7205299991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Лист2"/>
      <sheetName val="Summary"/>
      <sheetName val="3_Interbank_SRA_Input"/>
      <sheetName val="3_Interbank_SRA_Estimation"/>
      <sheetName val="4_Bonds_SRA_Input"/>
      <sheetName val="4_Bonds_SRA_Estimation"/>
      <sheetName val="5_Accounts_SRA_Input"/>
      <sheetName val="5_Accounts_SRA_Estimation"/>
      <sheetName val="21_PD_LR_adjust"/>
      <sheetName val="22_PD_SRA_adjust"/>
      <sheetName val="22a_PD_history"/>
      <sheetName val="26_LGD_market"/>
      <sheetName val="28_DRprev_Input"/>
      <sheetName val="27_Macro_Input"/>
      <sheetName val="Lists"/>
      <sheetName val="Рейтинги банков на 01.02.2022"/>
      <sheetName val="Рейтинги банков на 01.11.2022"/>
      <sheetName val="N_Consumer_LR_Input"/>
      <sheetName val="N_Consumer_LR_Estimation"/>
      <sheetName val="N_Mortgage_LR_Input"/>
      <sheetName val="N_Mortgage_LR_Estimation"/>
      <sheetName val="N_Corporate_LR_Input"/>
      <sheetName val="N_Corporate_LR_Estimation"/>
      <sheetName val="N_Corporate_SRA_Input"/>
      <sheetName val="N_Corporate_SRA_Estimation"/>
      <sheetName val="N_Interbank_SRA_Input"/>
      <sheetName val="N_Interbank_SRA_Estimation"/>
      <sheetName val="N_Accounts_SRA_Input"/>
      <sheetName val="N_Accounts_SRA_Estimation"/>
      <sheetName val="N_Bonds_SRA_Input"/>
      <sheetName val="N_Bonds_SRA_Estimation"/>
      <sheetName val="N_SME_LR_Input"/>
      <sheetName val="N_SME_LR_Estimation"/>
      <sheetName val="N_Group_LR_Input"/>
      <sheetName val="N_Group_LR_Estimation"/>
      <sheetName val="N_Garantee_LR_Input"/>
      <sheetName val="N_Garantee_LR_Estimation"/>
    </sheetNames>
    <sheetDataSet>
      <sheetData sheetId="0">
        <row r="7">
          <cell r="B7">
            <v>44896</v>
          </cell>
          <cell r="E7" t="str">
            <v>KGS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0" zoomScaleNormal="100" workbookViewId="0">
      <selection activeCell="G48" sqref="G48"/>
    </sheetView>
  </sheetViews>
  <sheetFormatPr defaultColWidth="9.33203125" defaultRowHeight="13.8" x14ac:dyDescent="0.25"/>
  <cols>
    <col min="1" max="1" width="40.33203125" style="59" customWidth="1"/>
    <col min="2" max="2" width="21.33203125" style="50" customWidth="1"/>
    <col min="3" max="3" width="24" style="4" bestFit="1" customWidth="1"/>
    <col min="4" max="4" width="24" style="5" bestFit="1" customWidth="1"/>
    <col min="5" max="5" width="6.5546875" style="2" customWidth="1"/>
    <col min="6" max="6" width="12.33203125" style="2" bestFit="1" customWidth="1"/>
    <col min="7" max="16384" width="9.33203125" style="2"/>
  </cols>
  <sheetData>
    <row r="1" spans="1:6" ht="15" customHeight="1" x14ac:dyDescent="0.25">
      <c r="A1" s="1" t="s">
        <v>0</v>
      </c>
      <c r="B1" s="1"/>
      <c r="C1" s="1"/>
      <c r="D1" s="1"/>
    </row>
    <row r="2" spans="1:6" ht="15" customHeight="1" x14ac:dyDescent="0.25">
      <c r="A2" s="1" t="s">
        <v>1</v>
      </c>
      <c r="B2" s="1"/>
      <c r="C2" s="1"/>
      <c r="D2" s="1"/>
    </row>
    <row r="3" spans="1:6" x14ac:dyDescent="0.25">
      <c r="A3" s="3"/>
    </row>
    <row r="4" spans="1:6" x14ac:dyDescent="0.25">
      <c r="A4" s="3"/>
      <c r="B4" s="6" t="s">
        <v>2</v>
      </c>
      <c r="C4" s="7" t="s">
        <v>3</v>
      </c>
      <c r="D4" s="8" t="s">
        <v>2</v>
      </c>
    </row>
    <row r="5" spans="1:6" x14ac:dyDescent="0.25">
      <c r="A5" s="3"/>
      <c r="B5" s="9">
        <v>44896</v>
      </c>
      <c r="C5" s="10">
        <v>44531</v>
      </c>
      <c r="D5" s="10">
        <v>44166</v>
      </c>
    </row>
    <row r="6" spans="1:6" ht="14.4" thickBot="1" x14ac:dyDescent="0.3">
      <c r="A6" s="11"/>
      <c r="B6" s="12" t="s">
        <v>4</v>
      </c>
      <c r="C6" s="12" t="s">
        <v>4</v>
      </c>
      <c r="D6" s="12" t="s">
        <v>4</v>
      </c>
    </row>
    <row r="7" spans="1:6" x14ac:dyDescent="0.25">
      <c r="A7" s="13" t="s">
        <v>5</v>
      </c>
      <c r="B7" s="18"/>
      <c r="C7" s="14"/>
      <c r="D7" s="15"/>
    </row>
    <row r="8" spans="1:6" x14ac:dyDescent="0.25">
      <c r="A8" s="16" t="s">
        <v>6</v>
      </c>
      <c r="B8" s="17">
        <v>5843377.4546299996</v>
      </c>
      <c r="C8" s="18">
        <v>3465215</v>
      </c>
      <c r="D8" s="18">
        <v>3265493.69</v>
      </c>
      <c r="F8" s="2">
        <v>5843377.4546299996</v>
      </c>
    </row>
    <row r="9" spans="1:6" x14ac:dyDescent="0.25">
      <c r="A9" s="16" t="s">
        <v>7</v>
      </c>
      <c r="B9" s="17">
        <v>2464940.2378500002</v>
      </c>
      <c r="C9" s="18">
        <v>1254977</v>
      </c>
      <c r="D9" s="18">
        <v>680601</v>
      </c>
      <c r="F9" s="2">
        <v>2464940.2378500002</v>
      </c>
    </row>
    <row r="10" spans="1:6" s="5" customFormat="1" x14ac:dyDescent="0.25">
      <c r="A10" s="19" t="s">
        <v>8</v>
      </c>
      <c r="B10" s="17">
        <v>13251385.82071</v>
      </c>
      <c r="C10" s="18">
        <v>5600122</v>
      </c>
      <c r="D10" s="18">
        <v>1067497</v>
      </c>
      <c r="F10" s="5">
        <v>13251385.82071</v>
      </c>
    </row>
    <row r="11" spans="1:6" x14ac:dyDescent="0.25">
      <c r="A11" s="16" t="s">
        <v>9</v>
      </c>
      <c r="B11" s="20">
        <f>SUM(B8:B10)</f>
        <v>21559703.513190001</v>
      </c>
      <c r="C11" s="20">
        <f t="shared" ref="C11:D11" si="0">SUM(C8:C10)</f>
        <v>10320314</v>
      </c>
      <c r="D11" s="20">
        <f t="shared" si="0"/>
        <v>5013591.6899999995</v>
      </c>
      <c r="F11" s="2">
        <v>21559703.513190001</v>
      </c>
    </row>
    <row r="12" spans="1:6" ht="27.6" x14ac:dyDescent="0.25">
      <c r="A12" s="16" t="s">
        <v>10</v>
      </c>
      <c r="B12" s="195">
        <v>1580533.6123899999</v>
      </c>
      <c r="C12" s="21">
        <v>777092</v>
      </c>
      <c r="D12" s="21">
        <v>802795</v>
      </c>
      <c r="F12" s="2">
        <v>1580533.6123899999</v>
      </c>
    </row>
    <row r="13" spans="1:6" ht="27.6" x14ac:dyDescent="0.25">
      <c r="A13" s="16" t="s">
        <v>11</v>
      </c>
      <c r="B13" s="17">
        <v>759993.18071999995</v>
      </c>
      <c r="C13" s="18">
        <v>204842</v>
      </c>
      <c r="D13" s="18">
        <v>87494</v>
      </c>
      <c r="F13" s="2">
        <v>759993.18071999995</v>
      </c>
    </row>
    <row r="14" spans="1:6" ht="27.6" x14ac:dyDescent="0.25">
      <c r="A14" s="16" t="s">
        <v>12</v>
      </c>
      <c r="B14" s="17">
        <v>245824.36543999999</v>
      </c>
      <c r="C14" s="18">
        <v>227596</v>
      </c>
      <c r="D14" s="18">
        <v>307447</v>
      </c>
      <c r="F14" s="2">
        <v>245824.36543999999</v>
      </c>
    </row>
    <row r="15" spans="1:6" ht="14.4" x14ac:dyDescent="0.25">
      <c r="A15" s="22" t="s">
        <v>13</v>
      </c>
      <c r="B15" s="23">
        <v>0</v>
      </c>
      <c r="C15" s="23">
        <v>0</v>
      </c>
      <c r="D15" s="23">
        <v>-5370</v>
      </c>
      <c r="F15" s="2">
        <v>0</v>
      </c>
    </row>
    <row r="16" spans="1:6" ht="27.6" x14ac:dyDescent="0.25">
      <c r="A16" s="16" t="s">
        <v>14</v>
      </c>
      <c r="B16" s="24">
        <f>B14+B15</f>
        <v>245824.36543999999</v>
      </c>
      <c r="C16" s="24">
        <f>C14+C15</f>
        <v>227596</v>
      </c>
      <c r="D16" s="24">
        <f>D14+D15</f>
        <v>302077</v>
      </c>
      <c r="F16" s="2">
        <v>245824.36543999999</v>
      </c>
    </row>
    <row r="17" spans="1:6" x14ac:dyDescent="0.25">
      <c r="A17" s="25" t="s">
        <v>15</v>
      </c>
      <c r="B17" s="17">
        <v>11757777.27438</v>
      </c>
      <c r="C17" s="18">
        <v>9367811</v>
      </c>
      <c r="D17" s="18">
        <v>8439171</v>
      </c>
      <c r="F17" s="2">
        <v>11757777.27438</v>
      </c>
    </row>
    <row r="18" spans="1:6" ht="14.4" x14ac:dyDescent="0.25">
      <c r="A18" s="22" t="s">
        <v>13</v>
      </c>
      <c r="B18" s="23">
        <v>-622768</v>
      </c>
      <c r="C18" s="23">
        <v>-490035</v>
      </c>
      <c r="D18" s="23">
        <v>-419932</v>
      </c>
      <c r="F18" s="2">
        <v>-622768</v>
      </c>
    </row>
    <row r="19" spans="1:6" x14ac:dyDescent="0.25">
      <c r="A19" s="25" t="s">
        <v>16</v>
      </c>
      <c r="B19" s="26">
        <f>SUM(B17:B18)</f>
        <v>11135009.27438</v>
      </c>
      <c r="C19" s="26">
        <f>SUM(C17:C18)</f>
        <v>8877776</v>
      </c>
      <c r="D19" s="26">
        <f>SUM(D17:D18)</f>
        <v>8019239</v>
      </c>
      <c r="F19" s="2">
        <v>11135009.27438</v>
      </c>
    </row>
    <row r="20" spans="1:6" x14ac:dyDescent="0.25">
      <c r="A20" s="25" t="s">
        <v>17</v>
      </c>
      <c r="B20" s="24">
        <f>B16+B19</f>
        <v>11380833.63982</v>
      </c>
      <c r="C20" s="24">
        <f>C16+C19</f>
        <v>9105372</v>
      </c>
      <c r="D20" s="24">
        <f>D16+D19</f>
        <v>8321316</v>
      </c>
      <c r="E20" s="27"/>
      <c r="F20" s="2">
        <v>11380833.63982</v>
      </c>
    </row>
    <row r="21" spans="1:6" ht="27.6" x14ac:dyDescent="0.25">
      <c r="A21" s="25" t="s">
        <v>18</v>
      </c>
      <c r="B21" s="21">
        <v>536590.45415000001</v>
      </c>
      <c r="C21" s="23">
        <v>0</v>
      </c>
      <c r="D21" s="23">
        <v>0</v>
      </c>
      <c r="E21" s="27"/>
      <c r="F21" s="2">
        <v>536590.45415000001</v>
      </c>
    </row>
    <row r="22" spans="1:6" ht="14.4" x14ac:dyDescent="0.25">
      <c r="A22" s="22" t="s">
        <v>13</v>
      </c>
      <c r="B22" s="23">
        <v>-6403</v>
      </c>
      <c r="C22" s="23">
        <v>0</v>
      </c>
      <c r="D22" s="23">
        <v>0</v>
      </c>
      <c r="E22" s="27"/>
      <c r="F22" s="2">
        <v>-6403</v>
      </c>
    </row>
    <row r="23" spans="1:6" ht="41.4" x14ac:dyDescent="0.25">
      <c r="A23" s="25" t="s">
        <v>19</v>
      </c>
      <c r="B23" s="24">
        <f>SUM(B21:B22)</f>
        <v>530187.45415000001</v>
      </c>
      <c r="C23" s="23">
        <v>0</v>
      </c>
      <c r="D23" s="23">
        <v>0</v>
      </c>
      <c r="E23" s="27"/>
      <c r="F23" s="2">
        <v>530187.45415000001</v>
      </c>
    </row>
    <row r="24" spans="1:6" ht="27.6" x14ac:dyDescent="0.25">
      <c r="A24" s="16" t="s">
        <v>20</v>
      </c>
      <c r="B24" s="28">
        <v>0</v>
      </c>
      <c r="C24" s="23">
        <v>1148</v>
      </c>
      <c r="D24" s="23">
        <v>4526</v>
      </c>
      <c r="F24" s="2">
        <v>0</v>
      </c>
    </row>
    <row r="25" spans="1:6" x14ac:dyDescent="0.25">
      <c r="A25" s="29" t="s">
        <v>21</v>
      </c>
      <c r="B25" s="23">
        <v>0</v>
      </c>
      <c r="C25" s="23">
        <v>0</v>
      </c>
      <c r="D25" s="23">
        <v>0</v>
      </c>
      <c r="F25" s="2">
        <v>0</v>
      </c>
    </row>
    <row r="26" spans="1:6" s="5" customFormat="1" x14ac:dyDescent="0.25">
      <c r="A26" s="19" t="s">
        <v>22</v>
      </c>
      <c r="B26" s="18">
        <v>696194.02807</v>
      </c>
      <c r="C26" s="18">
        <v>545371</v>
      </c>
      <c r="D26" s="18">
        <v>373792</v>
      </c>
      <c r="E26" s="18"/>
      <c r="F26" s="30">
        <v>696194.02807</v>
      </c>
    </row>
    <row r="27" spans="1:6" s="5" customFormat="1" x14ac:dyDescent="0.25">
      <c r="A27" s="19" t="s">
        <v>23</v>
      </c>
      <c r="B27" s="18">
        <v>369587.00449999998</v>
      </c>
      <c r="C27" s="18">
        <v>262110</v>
      </c>
      <c r="D27" s="18">
        <v>205468</v>
      </c>
      <c r="E27" s="30"/>
      <c r="F27" s="5">
        <v>369587.00449999998</v>
      </c>
    </row>
    <row r="28" spans="1:6" x14ac:dyDescent="0.25">
      <c r="A28" s="16" t="s">
        <v>24</v>
      </c>
      <c r="B28" s="18">
        <v>99352.831040000005</v>
      </c>
      <c r="C28" s="18">
        <v>34027</v>
      </c>
      <c r="D28" s="18">
        <v>33796</v>
      </c>
      <c r="F28" s="2">
        <v>99352.831040000005</v>
      </c>
    </row>
    <row r="29" spans="1:6" x14ac:dyDescent="0.25">
      <c r="A29" s="16" t="s">
        <v>25</v>
      </c>
      <c r="B29" s="23">
        <v>0</v>
      </c>
      <c r="C29" s="31">
        <v>0</v>
      </c>
      <c r="D29" s="31">
        <v>0</v>
      </c>
      <c r="F29" s="2">
        <v>0</v>
      </c>
    </row>
    <row r="30" spans="1:6" x14ac:dyDescent="0.25">
      <c r="A30" s="16" t="s">
        <v>26</v>
      </c>
      <c r="B30" s="18">
        <v>1758867.7</v>
      </c>
      <c r="C30" s="18">
        <v>562515</v>
      </c>
      <c r="D30" s="18">
        <f>537736-33796</f>
        <v>503940</v>
      </c>
      <c r="F30" s="2">
        <v>1758867.7</v>
      </c>
    </row>
    <row r="31" spans="1:6" x14ac:dyDescent="0.25">
      <c r="A31" s="16"/>
      <c r="B31" s="21"/>
      <c r="C31" s="32"/>
      <c r="D31" s="21"/>
    </row>
    <row r="32" spans="1:6" ht="14.4" thickBot="1" x14ac:dyDescent="0.3">
      <c r="A32" s="13" t="s">
        <v>27</v>
      </c>
      <c r="B32" s="33">
        <f>B11+B12+B13+B20+B24+B25+B26+B27+B28+B29+B30+B23</f>
        <v>38735252.96388001</v>
      </c>
      <c r="C32" s="34">
        <f>C11+C12+C13+C20+C24+C25+C26+C27+C30+C28</f>
        <v>21812791</v>
      </c>
      <c r="D32" s="33">
        <f>D11+D12+D13+D20+D24+D25+D26+D27+D28+D29+D30</f>
        <v>15346718.689999999</v>
      </c>
      <c r="E32" s="35"/>
    </row>
    <row r="33" spans="1:6" ht="14.4" thickTop="1" x14ac:dyDescent="0.25">
      <c r="A33" s="13"/>
      <c r="B33" s="36"/>
      <c r="C33" s="37"/>
      <c r="D33" s="36"/>
    </row>
    <row r="34" spans="1:6" x14ac:dyDescent="0.25">
      <c r="A34" s="13" t="s">
        <v>28</v>
      </c>
      <c r="B34" s="38"/>
      <c r="C34" s="39"/>
      <c r="D34" s="38"/>
    </row>
    <row r="35" spans="1:6" x14ac:dyDescent="0.25">
      <c r="A35" s="16" t="s">
        <v>29</v>
      </c>
      <c r="B35" s="40"/>
      <c r="C35" s="41"/>
      <c r="D35" s="40"/>
    </row>
    <row r="36" spans="1:6" x14ac:dyDescent="0.25">
      <c r="A36" s="42" t="s">
        <v>30</v>
      </c>
      <c r="B36" s="43">
        <v>29768635.465349998</v>
      </c>
      <c r="C36" s="21">
        <v>17040239</v>
      </c>
      <c r="D36" s="21">
        <v>10490012</v>
      </c>
    </row>
    <row r="37" spans="1:6" ht="27.6" x14ac:dyDescent="0.25">
      <c r="A37" s="44" t="s">
        <v>31</v>
      </c>
      <c r="B37" s="17">
        <v>393190.27633999998</v>
      </c>
      <c r="C37" s="18">
        <v>363711</v>
      </c>
      <c r="D37" s="18">
        <v>710215</v>
      </c>
    </row>
    <row r="38" spans="1:6" ht="27.6" x14ac:dyDescent="0.25">
      <c r="A38" s="44" t="s">
        <v>32</v>
      </c>
      <c r="B38" s="18">
        <v>38196.355080000001</v>
      </c>
      <c r="C38" s="45">
        <v>0</v>
      </c>
      <c r="D38" s="45">
        <v>0</v>
      </c>
    </row>
    <row r="39" spans="1:6" x14ac:dyDescent="0.25">
      <c r="A39" s="16" t="s">
        <v>33</v>
      </c>
      <c r="B39" s="17">
        <v>1252914.2816000001</v>
      </c>
      <c r="C39" s="18">
        <v>1463450</v>
      </c>
      <c r="D39" s="18">
        <v>1595868</v>
      </c>
    </row>
    <row r="40" spans="1:6" s="5" customFormat="1" x14ac:dyDescent="0.25">
      <c r="A40" s="19" t="s">
        <v>34</v>
      </c>
      <c r="B40" s="17">
        <v>57951.199999999997</v>
      </c>
      <c r="C40" s="46">
        <v>8671</v>
      </c>
      <c r="D40" s="46">
        <v>0</v>
      </c>
    </row>
    <row r="41" spans="1:6" ht="30" customHeight="1" x14ac:dyDescent="0.25">
      <c r="A41" s="16" t="s">
        <v>35</v>
      </c>
      <c r="B41" s="17">
        <f>26055+8671-2024+428</f>
        <v>33130</v>
      </c>
      <c r="C41" s="46">
        <v>0</v>
      </c>
      <c r="D41" s="46">
        <v>19587</v>
      </c>
    </row>
    <row r="42" spans="1:6" ht="27.6" x14ac:dyDescent="0.25">
      <c r="A42" s="16" t="s">
        <v>36</v>
      </c>
      <c r="B42" s="46">
        <v>85943.4</v>
      </c>
      <c r="C42" s="46">
        <v>81636</v>
      </c>
      <c r="D42" s="46">
        <v>106912</v>
      </c>
    </row>
    <row r="43" spans="1:6" ht="27.6" x14ac:dyDescent="0.25">
      <c r="A43" s="47" t="s">
        <v>37</v>
      </c>
      <c r="B43" s="46">
        <v>0</v>
      </c>
      <c r="C43" s="46">
        <v>0</v>
      </c>
      <c r="D43" s="46">
        <v>0</v>
      </c>
    </row>
    <row r="44" spans="1:6" x14ac:dyDescent="0.25">
      <c r="A44" s="47" t="s">
        <v>38</v>
      </c>
      <c r="B44" s="46">
        <v>100111.17214</v>
      </c>
      <c r="C44" s="46">
        <v>36337</v>
      </c>
      <c r="D44" s="46">
        <v>39356</v>
      </c>
    </row>
    <row r="45" spans="1:6" x14ac:dyDescent="0.25">
      <c r="A45" s="16" t="s">
        <v>39</v>
      </c>
      <c r="B45" s="18">
        <v>1806824.3780393901</v>
      </c>
      <c r="C45" s="18">
        <v>466020</v>
      </c>
      <c r="D45" s="18">
        <v>277714</v>
      </c>
      <c r="F45" s="35"/>
    </row>
    <row r="46" spans="1:6" x14ac:dyDescent="0.25">
      <c r="A46" s="16"/>
      <c r="B46" s="21"/>
      <c r="C46" s="21"/>
      <c r="D46" s="21"/>
    </row>
    <row r="47" spans="1:6" x14ac:dyDescent="0.25">
      <c r="A47" s="13" t="s">
        <v>40</v>
      </c>
      <c r="B47" s="48">
        <f>SUM(B36:B45)</f>
        <v>33536896.528549384</v>
      </c>
      <c r="C47" s="48">
        <f>SUM(C36:C45)</f>
        <v>19460064</v>
      </c>
      <c r="D47" s="48">
        <f>SUM(D36:D45)</f>
        <v>13239664</v>
      </c>
      <c r="E47" s="35"/>
    </row>
    <row r="48" spans="1:6" x14ac:dyDescent="0.25">
      <c r="A48" s="16"/>
      <c r="B48" s="38"/>
      <c r="C48" s="39"/>
      <c r="D48" s="38"/>
    </row>
    <row r="49" spans="1:4" x14ac:dyDescent="0.25">
      <c r="A49" s="16" t="s">
        <v>41</v>
      </c>
      <c r="B49" s="40"/>
      <c r="C49" s="49"/>
      <c r="D49" s="40"/>
    </row>
    <row r="50" spans="1:4" x14ac:dyDescent="0.25">
      <c r="A50" s="16" t="s">
        <v>42</v>
      </c>
      <c r="B50" s="46">
        <v>2212921</v>
      </c>
      <c r="C50" s="18">
        <v>1936748</v>
      </c>
      <c r="D50" s="18">
        <v>1734163</v>
      </c>
    </row>
    <row r="51" spans="1:4" x14ac:dyDescent="0.25">
      <c r="A51" s="16" t="s">
        <v>43</v>
      </c>
      <c r="C51" s="46">
        <v>0</v>
      </c>
      <c r="D51" s="46">
        <v>0</v>
      </c>
    </row>
    <row r="52" spans="1:4" x14ac:dyDescent="0.25">
      <c r="A52" s="16" t="s">
        <v>44</v>
      </c>
      <c r="B52" s="51">
        <v>2985435.7205299991</v>
      </c>
      <c r="C52" s="51">
        <v>415979</v>
      </c>
      <c r="D52" s="51">
        <v>372892</v>
      </c>
    </row>
    <row r="53" spans="1:4" x14ac:dyDescent="0.25">
      <c r="A53" s="16"/>
      <c r="B53" s="52"/>
      <c r="C53" s="53"/>
      <c r="D53" s="52"/>
    </row>
    <row r="54" spans="1:4" x14ac:dyDescent="0.25">
      <c r="A54" s="16" t="s">
        <v>45</v>
      </c>
      <c r="B54" s="38">
        <f>SUM(B50:B52)</f>
        <v>5198356.7205299996</v>
      </c>
      <c r="C54" s="54">
        <f>SUM(C50:C52)</f>
        <v>2352727</v>
      </c>
      <c r="D54" s="38">
        <f>SUM(D50:D52)</f>
        <v>2107055</v>
      </c>
    </row>
    <row r="55" spans="1:4" x14ac:dyDescent="0.25">
      <c r="A55" s="13"/>
      <c r="B55" s="36"/>
      <c r="C55" s="55"/>
      <c r="D55" s="36"/>
    </row>
    <row r="56" spans="1:4" ht="14.4" thickBot="1" x14ac:dyDescent="0.3">
      <c r="A56" s="56" t="s">
        <v>46</v>
      </c>
      <c r="B56" s="33">
        <f>B47+B54</f>
        <v>38735253.249079384</v>
      </c>
      <c r="C56" s="57">
        <f>C47+C54</f>
        <v>21812791</v>
      </c>
      <c r="D56" s="33">
        <f>D47+D54</f>
        <v>15346719</v>
      </c>
    </row>
    <row r="57" spans="1:4" ht="14.4" hidden="1" thickTop="1" x14ac:dyDescent="0.25">
      <c r="A57" s="56"/>
      <c r="B57" s="36">
        <f>B32-B47-B54</f>
        <v>-0.285199373960495</v>
      </c>
      <c r="C57" s="36">
        <f>C32-C56</f>
        <v>0</v>
      </c>
      <c r="D57" s="36">
        <f>D32-D56</f>
        <v>-0.31000000052154064</v>
      </c>
    </row>
    <row r="58" spans="1:4" ht="14.4" thickTop="1" x14ac:dyDescent="0.25">
      <c r="A58" s="56"/>
      <c r="B58" s="36">
        <f>B32-B56</f>
        <v>-0.285199373960495</v>
      </c>
      <c r="C58" s="36">
        <f t="shared" ref="C58:D58" si="1">C32-C56</f>
        <v>0</v>
      </c>
      <c r="D58" s="36">
        <f t="shared" si="1"/>
        <v>-0.31000000052154064</v>
      </c>
    </row>
    <row r="59" spans="1:4" x14ac:dyDescent="0.25">
      <c r="A59" s="56"/>
      <c r="B59" s="36"/>
      <c r="C59" s="58"/>
      <c r="D59" s="58"/>
    </row>
    <row r="60" spans="1:4" x14ac:dyDescent="0.25">
      <c r="A60" s="59" t="s">
        <v>47</v>
      </c>
      <c r="D60" s="60" t="s">
        <v>48</v>
      </c>
    </row>
    <row r="61" spans="1:4" x14ac:dyDescent="0.25">
      <c r="D61" s="61"/>
    </row>
    <row r="62" spans="1:4" x14ac:dyDescent="0.25">
      <c r="D62" s="60"/>
    </row>
    <row r="63" spans="1:4" x14ac:dyDescent="0.25">
      <c r="A63" s="59" t="s">
        <v>49</v>
      </c>
      <c r="D63" s="60" t="s">
        <v>50</v>
      </c>
    </row>
    <row r="64" spans="1:4" x14ac:dyDescent="0.25">
      <c r="D64" s="60"/>
    </row>
    <row r="66" spans="1:4" x14ac:dyDescent="0.25">
      <c r="A66" s="59" t="s">
        <v>51</v>
      </c>
      <c r="B66" s="196"/>
      <c r="C66" s="62"/>
    </row>
    <row r="67" spans="1:4" ht="27.6" x14ac:dyDescent="0.25">
      <c r="A67" s="59" t="s">
        <v>52</v>
      </c>
      <c r="B67" s="197">
        <v>-6011.0781699999998</v>
      </c>
      <c r="C67" s="63">
        <f>'[1]офп НБКР'!C15</f>
        <v>0</v>
      </c>
      <c r="D67" s="63">
        <f>'[1]офп НБКР'!D15</f>
        <v>-10814</v>
      </c>
    </row>
    <row r="68" spans="1:4" ht="27.6" x14ac:dyDescent="0.25">
      <c r="A68" s="59" t="s">
        <v>53</v>
      </c>
      <c r="B68" s="197">
        <v>-907704.06837999995</v>
      </c>
      <c r="C68" s="63">
        <f>'[1]офп НБКР'!C18</f>
        <v>-578832</v>
      </c>
      <c r="D68" s="63">
        <f>'[1]офп НБКР'!D18</f>
        <v>-484100</v>
      </c>
    </row>
    <row r="69" spans="1:4" ht="42" customHeight="1" x14ac:dyDescent="0.25">
      <c r="A69" s="59" t="s">
        <v>54</v>
      </c>
      <c r="B69" s="197">
        <v>-2149.4610699999998</v>
      </c>
      <c r="C69" s="63">
        <f>'[1]офп НБКР'!C22</f>
        <v>0</v>
      </c>
      <c r="D69" s="63">
        <f>'[1]офп НБКР'!D22</f>
        <v>0</v>
      </c>
    </row>
    <row r="70" spans="1:4" ht="27.6" x14ac:dyDescent="0.25">
      <c r="A70" s="59" t="s">
        <v>55</v>
      </c>
      <c r="B70" s="197">
        <v>-36723</v>
      </c>
      <c r="C70" s="63">
        <v>-5390</v>
      </c>
      <c r="D70" s="63">
        <v>-5414</v>
      </c>
    </row>
    <row r="71" spans="1:4" x14ac:dyDescent="0.25">
      <c r="A71" s="59" t="s">
        <v>56</v>
      </c>
      <c r="B71" s="197">
        <v>18590</v>
      </c>
      <c r="C71" s="63">
        <v>10270</v>
      </c>
      <c r="D71" s="64">
        <v>11372</v>
      </c>
    </row>
  </sheetData>
  <mergeCells count="2">
    <mergeCell ref="A1:D1"/>
    <mergeCell ref="A2:D2"/>
  </mergeCells>
  <pageMargins left="0.74803149606299213" right="0.74803149606299213" top="0.98425196850393704" bottom="0" header="0.51181102362204722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2" zoomScaleNormal="100" workbookViewId="0">
      <selection activeCell="G36" sqref="G36"/>
    </sheetView>
  </sheetViews>
  <sheetFormatPr defaultColWidth="9.33203125" defaultRowHeight="17.399999999999999" x14ac:dyDescent="0.3"/>
  <cols>
    <col min="1" max="1" width="57" style="67" customWidth="1"/>
    <col min="2" max="2" width="20.44140625" style="211" customWidth="1"/>
    <col min="3" max="3" width="23.33203125" style="67" customWidth="1"/>
    <col min="4" max="4" width="15" style="67" bestFit="1" customWidth="1"/>
    <col min="5" max="5" width="9.33203125" style="67"/>
    <col min="6" max="6" width="14.109375" style="67" bestFit="1" customWidth="1"/>
    <col min="7" max="16384" width="9.33203125" style="67"/>
  </cols>
  <sheetData>
    <row r="1" spans="1:6" x14ac:dyDescent="0.3">
      <c r="A1" s="65" t="s">
        <v>0</v>
      </c>
      <c r="B1" s="66"/>
      <c r="C1" s="66"/>
    </row>
    <row r="2" spans="1:6" ht="31.5" customHeight="1" x14ac:dyDescent="0.3">
      <c r="A2" s="68" t="s">
        <v>57</v>
      </c>
      <c r="B2" s="69"/>
      <c r="C2" s="69"/>
    </row>
    <row r="3" spans="1:6" x14ac:dyDescent="0.3">
      <c r="A3" s="70"/>
      <c r="B3" s="198"/>
      <c r="C3" s="71"/>
    </row>
    <row r="4" spans="1:6" ht="24.75" customHeight="1" x14ac:dyDescent="0.3">
      <c r="A4" s="3"/>
      <c r="B4" s="72" t="s">
        <v>2</v>
      </c>
      <c r="C4" s="73" t="s">
        <v>3</v>
      </c>
    </row>
    <row r="5" spans="1:6" x14ac:dyDescent="0.3">
      <c r="A5" s="74"/>
      <c r="B5" s="75">
        <v>44896</v>
      </c>
      <c r="C5" s="76">
        <v>44531</v>
      </c>
    </row>
    <row r="6" spans="1:6" ht="18" thickBot="1" x14ac:dyDescent="0.35">
      <c r="A6" s="74"/>
      <c r="B6" s="77" t="s">
        <v>4</v>
      </c>
      <c r="C6" s="78" t="s">
        <v>4</v>
      </c>
    </row>
    <row r="7" spans="1:6" x14ac:dyDescent="0.3">
      <c r="A7" s="79" t="s">
        <v>58</v>
      </c>
      <c r="B7" s="81">
        <v>2082213.3857199999</v>
      </c>
      <c r="C7" s="81">
        <v>1538927</v>
      </c>
    </row>
    <row r="8" spans="1:6" x14ac:dyDescent="0.3">
      <c r="A8" s="74" t="s">
        <v>59</v>
      </c>
      <c r="B8" s="81">
        <v>2621.89264</v>
      </c>
      <c r="C8" s="81">
        <v>2014</v>
      </c>
    </row>
    <row r="9" spans="1:6" x14ac:dyDescent="0.3">
      <c r="A9" s="74" t="s">
        <v>60</v>
      </c>
      <c r="B9" s="81">
        <v>-407168.43700999999</v>
      </c>
      <c r="C9" s="81">
        <v>-367225</v>
      </c>
    </row>
    <row r="10" spans="1:6" ht="42.75" customHeight="1" x14ac:dyDescent="0.3">
      <c r="A10" s="79" t="s">
        <v>61</v>
      </c>
      <c r="B10" s="82">
        <f>SUM(B7:B9)</f>
        <v>1677666.8413499999</v>
      </c>
      <c r="C10" s="83">
        <f>SUM(C7:C9)</f>
        <v>1173716</v>
      </c>
    </row>
    <row r="11" spans="1:6" ht="27.6" x14ac:dyDescent="0.3">
      <c r="A11" s="79" t="s">
        <v>62</v>
      </c>
      <c r="B11" s="199">
        <v>-399459.18447000004</v>
      </c>
      <c r="C11" s="81">
        <v>-60633</v>
      </c>
      <c r="D11" s="84"/>
      <c r="F11" s="84"/>
    </row>
    <row r="12" spans="1:6" x14ac:dyDescent="0.3">
      <c r="A12" s="85" t="s">
        <v>63</v>
      </c>
      <c r="B12" s="86">
        <f>B10+B11</f>
        <v>1278207.6568799999</v>
      </c>
      <c r="C12" s="87">
        <f>C10+C11</f>
        <v>1113083</v>
      </c>
    </row>
    <row r="13" spans="1:6" x14ac:dyDescent="0.3">
      <c r="A13" s="88" t="s">
        <v>64</v>
      </c>
      <c r="B13" s="200">
        <v>34664.278200000001</v>
      </c>
      <c r="C13" s="89">
        <v>0</v>
      </c>
    </row>
    <row r="14" spans="1:6" x14ac:dyDescent="0.3">
      <c r="A14" s="88" t="s">
        <v>65</v>
      </c>
      <c r="B14" s="90"/>
      <c r="C14" s="89">
        <v>0</v>
      </c>
    </row>
    <row r="15" spans="1:6" ht="28.2" x14ac:dyDescent="0.3">
      <c r="A15" s="42" t="s">
        <v>66</v>
      </c>
      <c r="B15" s="98">
        <f>B13+B14</f>
        <v>34664.278200000001</v>
      </c>
      <c r="C15" s="91">
        <f>C13+C14</f>
        <v>0</v>
      </c>
    </row>
    <row r="16" spans="1:6" ht="28.2" x14ac:dyDescent="0.3">
      <c r="A16" s="92" t="s">
        <v>67</v>
      </c>
      <c r="B16" s="199">
        <v>-6403</v>
      </c>
      <c r="C16" s="89">
        <v>0</v>
      </c>
    </row>
    <row r="17" spans="1:3" x14ac:dyDescent="0.3">
      <c r="A17" s="93" t="s">
        <v>68</v>
      </c>
      <c r="B17" s="98">
        <f>B15+B16</f>
        <v>28261.278200000001</v>
      </c>
      <c r="C17" s="91">
        <f>C15+C16</f>
        <v>0</v>
      </c>
    </row>
    <row r="18" spans="1:3" x14ac:dyDescent="0.3">
      <c r="A18" s="94" t="s">
        <v>69</v>
      </c>
      <c r="B18" s="201">
        <v>1282502.0249600001</v>
      </c>
      <c r="C18" s="81">
        <v>576108</v>
      </c>
    </row>
    <row r="19" spans="1:3" x14ac:dyDescent="0.3">
      <c r="A19" s="94" t="s">
        <v>70</v>
      </c>
      <c r="B19" s="202">
        <v>3779.2116500000002</v>
      </c>
      <c r="C19" s="80">
        <v>0</v>
      </c>
    </row>
    <row r="20" spans="1:3" x14ac:dyDescent="0.3">
      <c r="A20" s="94" t="s">
        <v>71</v>
      </c>
      <c r="B20" s="81">
        <v>-1439771.4890600001</v>
      </c>
      <c r="C20" s="81">
        <v>-488739</v>
      </c>
    </row>
    <row r="21" spans="1:3" ht="28.2" x14ac:dyDescent="0.3">
      <c r="A21" s="94" t="s">
        <v>72</v>
      </c>
      <c r="B21" s="90">
        <v>0</v>
      </c>
      <c r="C21" s="80">
        <v>0</v>
      </c>
    </row>
    <row r="22" spans="1:3" ht="27.6" x14ac:dyDescent="0.3">
      <c r="A22" s="79" t="s">
        <v>73</v>
      </c>
      <c r="B22" s="30">
        <v>82686.211790000001</v>
      </c>
      <c r="C22" s="81">
        <v>69834</v>
      </c>
    </row>
    <row r="23" spans="1:3" x14ac:dyDescent="0.3">
      <c r="A23" s="95" t="s">
        <v>74</v>
      </c>
      <c r="B23" s="30">
        <v>4276438.0643999996</v>
      </c>
      <c r="C23" s="81">
        <v>426096</v>
      </c>
    </row>
    <row r="24" spans="1:3" x14ac:dyDescent="0.3">
      <c r="A24" s="95" t="s">
        <v>75</v>
      </c>
      <c r="B24" s="203">
        <v>-122.53749999999999</v>
      </c>
      <c r="C24" s="96">
        <v>0</v>
      </c>
    </row>
    <row r="25" spans="1:3" x14ac:dyDescent="0.3">
      <c r="A25" s="95" t="s">
        <v>76</v>
      </c>
      <c r="B25" s="204">
        <v>14267.659379999999</v>
      </c>
      <c r="C25" s="97">
        <v>40766</v>
      </c>
    </row>
    <row r="26" spans="1:3" ht="18.75" customHeight="1" x14ac:dyDescent="0.3">
      <c r="A26" s="85" t="s">
        <v>77</v>
      </c>
      <c r="B26" s="98">
        <f>SUM(B18:B25)</f>
        <v>4219779.1456199996</v>
      </c>
      <c r="C26" s="99">
        <f>SUM(C18:C25)</f>
        <v>624065</v>
      </c>
    </row>
    <row r="27" spans="1:3" x14ac:dyDescent="0.3">
      <c r="A27" s="95"/>
      <c r="B27" s="100"/>
      <c r="C27" s="101"/>
    </row>
    <row r="28" spans="1:3" ht="17.25" customHeight="1" x14ac:dyDescent="0.3">
      <c r="A28" s="102" t="s">
        <v>78</v>
      </c>
      <c r="B28" s="199">
        <v>-2238655.4968400002</v>
      </c>
      <c r="C28" s="81">
        <v>-1392391</v>
      </c>
    </row>
    <row r="29" spans="1:3" ht="27.6" x14ac:dyDescent="0.3">
      <c r="A29" s="79" t="s">
        <v>79</v>
      </c>
      <c r="B29" s="205">
        <v>-119356.86332999999</v>
      </c>
      <c r="C29" s="97">
        <v>-27986</v>
      </c>
    </row>
    <row r="30" spans="1:3" x14ac:dyDescent="0.3">
      <c r="A30" s="103" t="s">
        <v>80</v>
      </c>
      <c r="B30" s="104">
        <f>SUM(B28:B29)</f>
        <v>-2358012.3601700002</v>
      </c>
      <c r="C30" s="104">
        <f>SUM(C28:C29)</f>
        <v>-1420377</v>
      </c>
    </row>
    <row r="31" spans="1:3" x14ac:dyDescent="0.3">
      <c r="A31" s="79"/>
      <c r="B31" s="105"/>
      <c r="C31" s="104"/>
    </row>
    <row r="32" spans="1:3" ht="18" thickBot="1" x14ac:dyDescent="0.35">
      <c r="A32" s="102" t="s">
        <v>81</v>
      </c>
      <c r="B32" s="106">
        <f>B12+B26+B30+B17</f>
        <v>3168235.7205299991</v>
      </c>
      <c r="C32" s="106">
        <f>C12+C26+C30+C17</f>
        <v>316771</v>
      </c>
    </row>
    <row r="33" spans="1:4" ht="18" thickTop="1" x14ac:dyDescent="0.3">
      <c r="A33" s="107"/>
      <c r="B33" s="108"/>
      <c r="C33" s="101"/>
    </row>
    <row r="34" spans="1:4" x14ac:dyDescent="0.3">
      <c r="A34" s="107" t="s">
        <v>82</v>
      </c>
      <c r="B34" s="206">
        <v>-322600</v>
      </c>
      <c r="C34" s="109">
        <v>-20448</v>
      </c>
    </row>
    <row r="35" spans="1:4" ht="18" thickBot="1" x14ac:dyDescent="0.35">
      <c r="A35" s="2" t="s">
        <v>83</v>
      </c>
      <c r="B35" s="110">
        <f>B32+B34</f>
        <v>2845635.7205299991</v>
      </c>
      <c r="C35" s="110">
        <f>C32+C34</f>
        <v>296323</v>
      </c>
    </row>
    <row r="36" spans="1:4" ht="18" thickTop="1" x14ac:dyDescent="0.3">
      <c r="A36" s="2"/>
      <c r="B36" s="111"/>
      <c r="C36" s="89"/>
      <c r="D36" s="112"/>
    </row>
    <row r="37" spans="1:4" ht="18" thickBot="1" x14ac:dyDescent="0.35">
      <c r="A37" s="113" t="s">
        <v>84</v>
      </c>
      <c r="B37" s="114">
        <f>B35</f>
        <v>2845635.7205299991</v>
      </c>
      <c r="C37" s="115">
        <f>C35</f>
        <v>296323</v>
      </c>
    </row>
    <row r="38" spans="1:4" ht="18" thickTop="1" x14ac:dyDescent="0.3">
      <c r="A38" s="2" t="s">
        <v>85</v>
      </c>
      <c r="B38" s="207">
        <f>B37*1000/442584137</f>
        <v>6.4295926641627448</v>
      </c>
      <c r="C38" s="116">
        <f>C37/387349513*1000</f>
        <v>0.76500160721771704</v>
      </c>
    </row>
    <row r="39" spans="1:4" x14ac:dyDescent="0.3">
      <c r="A39" s="2"/>
      <c r="B39" s="208"/>
      <c r="C39" s="74"/>
    </row>
    <row r="40" spans="1:4" ht="21.6" customHeight="1" x14ac:dyDescent="0.3">
      <c r="A40" s="59" t="s">
        <v>47</v>
      </c>
      <c r="B40" s="50"/>
      <c r="C40" s="60" t="s">
        <v>48</v>
      </c>
    </row>
    <row r="41" spans="1:4" x14ac:dyDescent="0.3">
      <c r="A41" s="2"/>
      <c r="B41" s="5"/>
      <c r="C41" s="117"/>
    </row>
    <row r="42" spans="1:4" ht="21.6" customHeight="1" x14ac:dyDescent="0.3">
      <c r="A42" s="2"/>
      <c r="B42" s="5"/>
      <c r="C42" s="117"/>
    </row>
    <row r="43" spans="1:4" x14ac:dyDescent="0.3">
      <c r="A43" s="2" t="s">
        <v>49</v>
      </c>
      <c r="B43" s="118"/>
      <c r="C43" s="117" t="s">
        <v>86</v>
      </c>
    </row>
    <row r="44" spans="1:4" x14ac:dyDescent="0.3">
      <c r="A44" s="2"/>
      <c r="B44" s="118"/>
      <c r="C44" s="2"/>
    </row>
    <row r="45" spans="1:4" x14ac:dyDescent="0.3">
      <c r="A45" s="2"/>
      <c r="B45" s="118"/>
      <c r="C45" s="2"/>
    </row>
    <row r="46" spans="1:4" s="2" customFormat="1" ht="13.8" x14ac:dyDescent="0.25">
      <c r="A46" s="59" t="s">
        <v>51</v>
      </c>
      <c r="B46" s="5"/>
    </row>
    <row r="47" spans="1:4" s="2" customFormat="1" ht="13.8" x14ac:dyDescent="0.25">
      <c r="A47" s="59" t="s">
        <v>87</v>
      </c>
      <c r="B47" s="209">
        <f>'[1]осп НБКР'!B37</f>
        <v>2906443</v>
      </c>
      <c r="C47" s="64">
        <f>'[1]осп НБКР'!C37</f>
        <v>276179</v>
      </c>
    </row>
    <row r="48" spans="1:4" s="2" customFormat="1" ht="13.8" x14ac:dyDescent="0.25">
      <c r="A48" s="59" t="s">
        <v>88</v>
      </c>
      <c r="B48" s="207">
        <f>'[1]осп НБКР'!B38</f>
        <v>6.5669841212587334</v>
      </c>
      <c r="C48" s="116">
        <f>'[1]осп НБКР'!C38</f>
        <v>0.71299689487411333</v>
      </c>
    </row>
    <row r="50" spans="2:2" x14ac:dyDescent="0.3">
      <c r="B50" s="210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8"/>
  <sheetViews>
    <sheetView topLeftCell="A42" zoomScaleNormal="100" workbookViewId="0">
      <selection activeCell="B57" sqref="B57"/>
    </sheetView>
  </sheetViews>
  <sheetFormatPr defaultColWidth="9.109375" defaultRowHeight="13.8" x14ac:dyDescent="0.25"/>
  <cols>
    <col min="1" max="1" width="49.88671875" style="121" customWidth="1"/>
    <col min="2" max="2" width="19.44140625" style="160" customWidth="1"/>
    <col min="3" max="3" width="19.33203125" style="160" customWidth="1"/>
    <col min="4" max="4" width="3.6640625" style="121" customWidth="1"/>
    <col min="5" max="152" width="9.109375" style="121"/>
    <col min="153" max="153" width="65.33203125" style="121" customWidth="1"/>
    <col min="154" max="155" width="17.44140625" style="121" customWidth="1"/>
    <col min="156" max="256" width="9.109375" style="121"/>
    <col min="257" max="257" width="49.88671875" style="121" customWidth="1"/>
    <col min="258" max="258" width="19.44140625" style="121" customWidth="1"/>
    <col min="259" max="259" width="19.33203125" style="121" customWidth="1"/>
    <col min="260" max="260" width="3.6640625" style="121" customWidth="1"/>
    <col min="261" max="408" width="9.109375" style="121"/>
    <col min="409" max="409" width="65.33203125" style="121" customWidth="1"/>
    <col min="410" max="411" width="17.44140625" style="121" customWidth="1"/>
    <col min="412" max="512" width="9.109375" style="121"/>
    <col min="513" max="513" width="49.88671875" style="121" customWidth="1"/>
    <col min="514" max="514" width="19.44140625" style="121" customWidth="1"/>
    <col min="515" max="515" width="19.33203125" style="121" customWidth="1"/>
    <col min="516" max="516" width="3.6640625" style="121" customWidth="1"/>
    <col min="517" max="664" width="9.109375" style="121"/>
    <col min="665" max="665" width="65.33203125" style="121" customWidth="1"/>
    <col min="666" max="667" width="17.44140625" style="121" customWidth="1"/>
    <col min="668" max="768" width="9.109375" style="121"/>
    <col min="769" max="769" width="49.88671875" style="121" customWidth="1"/>
    <col min="770" max="770" width="19.44140625" style="121" customWidth="1"/>
    <col min="771" max="771" width="19.33203125" style="121" customWidth="1"/>
    <col min="772" max="772" width="3.6640625" style="121" customWidth="1"/>
    <col min="773" max="920" width="9.109375" style="121"/>
    <col min="921" max="921" width="65.33203125" style="121" customWidth="1"/>
    <col min="922" max="923" width="17.44140625" style="121" customWidth="1"/>
    <col min="924" max="1024" width="9.109375" style="121"/>
    <col min="1025" max="1025" width="49.88671875" style="121" customWidth="1"/>
    <col min="1026" max="1026" width="19.44140625" style="121" customWidth="1"/>
    <col min="1027" max="1027" width="19.33203125" style="121" customWidth="1"/>
    <col min="1028" max="1028" width="3.6640625" style="121" customWidth="1"/>
    <col min="1029" max="1176" width="9.109375" style="121"/>
    <col min="1177" max="1177" width="65.33203125" style="121" customWidth="1"/>
    <col min="1178" max="1179" width="17.44140625" style="121" customWidth="1"/>
    <col min="1180" max="1280" width="9.109375" style="121"/>
    <col min="1281" max="1281" width="49.88671875" style="121" customWidth="1"/>
    <col min="1282" max="1282" width="19.44140625" style="121" customWidth="1"/>
    <col min="1283" max="1283" width="19.33203125" style="121" customWidth="1"/>
    <col min="1284" max="1284" width="3.6640625" style="121" customWidth="1"/>
    <col min="1285" max="1432" width="9.109375" style="121"/>
    <col min="1433" max="1433" width="65.33203125" style="121" customWidth="1"/>
    <col min="1434" max="1435" width="17.44140625" style="121" customWidth="1"/>
    <col min="1436" max="1536" width="9.109375" style="121"/>
    <col min="1537" max="1537" width="49.88671875" style="121" customWidth="1"/>
    <col min="1538" max="1538" width="19.44140625" style="121" customWidth="1"/>
    <col min="1539" max="1539" width="19.33203125" style="121" customWidth="1"/>
    <col min="1540" max="1540" width="3.6640625" style="121" customWidth="1"/>
    <col min="1541" max="1688" width="9.109375" style="121"/>
    <col min="1689" max="1689" width="65.33203125" style="121" customWidth="1"/>
    <col min="1690" max="1691" width="17.44140625" style="121" customWidth="1"/>
    <col min="1692" max="1792" width="9.109375" style="121"/>
    <col min="1793" max="1793" width="49.88671875" style="121" customWidth="1"/>
    <col min="1794" max="1794" width="19.44140625" style="121" customWidth="1"/>
    <col min="1795" max="1795" width="19.33203125" style="121" customWidth="1"/>
    <col min="1796" max="1796" width="3.6640625" style="121" customWidth="1"/>
    <col min="1797" max="1944" width="9.109375" style="121"/>
    <col min="1945" max="1945" width="65.33203125" style="121" customWidth="1"/>
    <col min="1946" max="1947" width="17.44140625" style="121" customWidth="1"/>
    <col min="1948" max="2048" width="9.109375" style="121"/>
    <col min="2049" max="2049" width="49.88671875" style="121" customWidth="1"/>
    <col min="2050" max="2050" width="19.44140625" style="121" customWidth="1"/>
    <col min="2051" max="2051" width="19.33203125" style="121" customWidth="1"/>
    <col min="2052" max="2052" width="3.6640625" style="121" customWidth="1"/>
    <col min="2053" max="2200" width="9.109375" style="121"/>
    <col min="2201" max="2201" width="65.33203125" style="121" customWidth="1"/>
    <col min="2202" max="2203" width="17.44140625" style="121" customWidth="1"/>
    <col min="2204" max="2304" width="9.109375" style="121"/>
    <col min="2305" max="2305" width="49.88671875" style="121" customWidth="1"/>
    <col min="2306" max="2306" width="19.44140625" style="121" customWidth="1"/>
    <col min="2307" max="2307" width="19.33203125" style="121" customWidth="1"/>
    <col min="2308" max="2308" width="3.6640625" style="121" customWidth="1"/>
    <col min="2309" max="2456" width="9.109375" style="121"/>
    <col min="2457" max="2457" width="65.33203125" style="121" customWidth="1"/>
    <col min="2458" max="2459" width="17.44140625" style="121" customWidth="1"/>
    <col min="2460" max="2560" width="9.109375" style="121"/>
    <col min="2561" max="2561" width="49.88671875" style="121" customWidth="1"/>
    <col min="2562" max="2562" width="19.44140625" style="121" customWidth="1"/>
    <col min="2563" max="2563" width="19.33203125" style="121" customWidth="1"/>
    <col min="2564" max="2564" width="3.6640625" style="121" customWidth="1"/>
    <col min="2565" max="2712" width="9.109375" style="121"/>
    <col min="2713" max="2713" width="65.33203125" style="121" customWidth="1"/>
    <col min="2714" max="2715" width="17.44140625" style="121" customWidth="1"/>
    <col min="2716" max="2816" width="9.109375" style="121"/>
    <col min="2817" max="2817" width="49.88671875" style="121" customWidth="1"/>
    <col min="2818" max="2818" width="19.44140625" style="121" customWidth="1"/>
    <col min="2819" max="2819" width="19.33203125" style="121" customWidth="1"/>
    <col min="2820" max="2820" width="3.6640625" style="121" customWidth="1"/>
    <col min="2821" max="2968" width="9.109375" style="121"/>
    <col min="2969" max="2969" width="65.33203125" style="121" customWidth="1"/>
    <col min="2970" max="2971" width="17.44140625" style="121" customWidth="1"/>
    <col min="2972" max="3072" width="9.109375" style="121"/>
    <col min="3073" max="3073" width="49.88671875" style="121" customWidth="1"/>
    <col min="3074" max="3074" width="19.44140625" style="121" customWidth="1"/>
    <col min="3075" max="3075" width="19.33203125" style="121" customWidth="1"/>
    <col min="3076" max="3076" width="3.6640625" style="121" customWidth="1"/>
    <col min="3077" max="3224" width="9.109375" style="121"/>
    <col min="3225" max="3225" width="65.33203125" style="121" customWidth="1"/>
    <col min="3226" max="3227" width="17.44140625" style="121" customWidth="1"/>
    <col min="3228" max="3328" width="9.109375" style="121"/>
    <col min="3329" max="3329" width="49.88671875" style="121" customWidth="1"/>
    <col min="3330" max="3330" width="19.44140625" style="121" customWidth="1"/>
    <col min="3331" max="3331" width="19.33203125" style="121" customWidth="1"/>
    <col min="3332" max="3332" width="3.6640625" style="121" customWidth="1"/>
    <col min="3333" max="3480" width="9.109375" style="121"/>
    <col min="3481" max="3481" width="65.33203125" style="121" customWidth="1"/>
    <col min="3482" max="3483" width="17.44140625" style="121" customWidth="1"/>
    <col min="3484" max="3584" width="9.109375" style="121"/>
    <col min="3585" max="3585" width="49.88671875" style="121" customWidth="1"/>
    <col min="3586" max="3586" width="19.44140625" style="121" customWidth="1"/>
    <col min="3587" max="3587" width="19.33203125" style="121" customWidth="1"/>
    <col min="3588" max="3588" width="3.6640625" style="121" customWidth="1"/>
    <col min="3589" max="3736" width="9.109375" style="121"/>
    <col min="3737" max="3737" width="65.33203125" style="121" customWidth="1"/>
    <col min="3738" max="3739" width="17.44140625" style="121" customWidth="1"/>
    <col min="3740" max="3840" width="9.109375" style="121"/>
    <col min="3841" max="3841" width="49.88671875" style="121" customWidth="1"/>
    <col min="3842" max="3842" width="19.44140625" style="121" customWidth="1"/>
    <col min="3843" max="3843" width="19.33203125" style="121" customWidth="1"/>
    <col min="3844" max="3844" width="3.6640625" style="121" customWidth="1"/>
    <col min="3845" max="3992" width="9.109375" style="121"/>
    <col min="3993" max="3993" width="65.33203125" style="121" customWidth="1"/>
    <col min="3994" max="3995" width="17.44140625" style="121" customWidth="1"/>
    <col min="3996" max="4096" width="9.109375" style="121"/>
    <col min="4097" max="4097" width="49.88671875" style="121" customWidth="1"/>
    <col min="4098" max="4098" width="19.44140625" style="121" customWidth="1"/>
    <col min="4099" max="4099" width="19.33203125" style="121" customWidth="1"/>
    <col min="4100" max="4100" width="3.6640625" style="121" customWidth="1"/>
    <col min="4101" max="4248" width="9.109375" style="121"/>
    <col min="4249" max="4249" width="65.33203125" style="121" customWidth="1"/>
    <col min="4250" max="4251" width="17.44140625" style="121" customWidth="1"/>
    <col min="4252" max="4352" width="9.109375" style="121"/>
    <col min="4353" max="4353" width="49.88671875" style="121" customWidth="1"/>
    <col min="4354" max="4354" width="19.44140625" style="121" customWidth="1"/>
    <col min="4355" max="4355" width="19.33203125" style="121" customWidth="1"/>
    <col min="4356" max="4356" width="3.6640625" style="121" customWidth="1"/>
    <col min="4357" max="4504" width="9.109375" style="121"/>
    <col min="4505" max="4505" width="65.33203125" style="121" customWidth="1"/>
    <col min="4506" max="4507" width="17.44140625" style="121" customWidth="1"/>
    <col min="4508" max="4608" width="9.109375" style="121"/>
    <col min="4609" max="4609" width="49.88671875" style="121" customWidth="1"/>
    <col min="4610" max="4610" width="19.44140625" style="121" customWidth="1"/>
    <col min="4611" max="4611" width="19.33203125" style="121" customWidth="1"/>
    <col min="4612" max="4612" width="3.6640625" style="121" customWidth="1"/>
    <col min="4613" max="4760" width="9.109375" style="121"/>
    <col min="4761" max="4761" width="65.33203125" style="121" customWidth="1"/>
    <col min="4762" max="4763" width="17.44140625" style="121" customWidth="1"/>
    <col min="4764" max="4864" width="9.109375" style="121"/>
    <col min="4865" max="4865" width="49.88671875" style="121" customWidth="1"/>
    <col min="4866" max="4866" width="19.44140625" style="121" customWidth="1"/>
    <col min="4867" max="4867" width="19.33203125" style="121" customWidth="1"/>
    <col min="4868" max="4868" width="3.6640625" style="121" customWidth="1"/>
    <col min="4869" max="5016" width="9.109375" style="121"/>
    <col min="5017" max="5017" width="65.33203125" style="121" customWidth="1"/>
    <col min="5018" max="5019" width="17.44140625" style="121" customWidth="1"/>
    <col min="5020" max="5120" width="9.109375" style="121"/>
    <col min="5121" max="5121" width="49.88671875" style="121" customWidth="1"/>
    <col min="5122" max="5122" width="19.44140625" style="121" customWidth="1"/>
    <col min="5123" max="5123" width="19.33203125" style="121" customWidth="1"/>
    <col min="5124" max="5124" width="3.6640625" style="121" customWidth="1"/>
    <col min="5125" max="5272" width="9.109375" style="121"/>
    <col min="5273" max="5273" width="65.33203125" style="121" customWidth="1"/>
    <col min="5274" max="5275" width="17.44140625" style="121" customWidth="1"/>
    <col min="5276" max="5376" width="9.109375" style="121"/>
    <col min="5377" max="5377" width="49.88671875" style="121" customWidth="1"/>
    <col min="5378" max="5378" width="19.44140625" style="121" customWidth="1"/>
    <col min="5379" max="5379" width="19.33203125" style="121" customWidth="1"/>
    <col min="5380" max="5380" width="3.6640625" style="121" customWidth="1"/>
    <col min="5381" max="5528" width="9.109375" style="121"/>
    <col min="5529" max="5529" width="65.33203125" style="121" customWidth="1"/>
    <col min="5530" max="5531" width="17.44140625" style="121" customWidth="1"/>
    <col min="5532" max="5632" width="9.109375" style="121"/>
    <col min="5633" max="5633" width="49.88671875" style="121" customWidth="1"/>
    <col min="5634" max="5634" width="19.44140625" style="121" customWidth="1"/>
    <col min="5635" max="5635" width="19.33203125" style="121" customWidth="1"/>
    <col min="5636" max="5636" width="3.6640625" style="121" customWidth="1"/>
    <col min="5637" max="5784" width="9.109375" style="121"/>
    <col min="5785" max="5785" width="65.33203125" style="121" customWidth="1"/>
    <col min="5786" max="5787" width="17.44140625" style="121" customWidth="1"/>
    <col min="5788" max="5888" width="9.109375" style="121"/>
    <col min="5889" max="5889" width="49.88671875" style="121" customWidth="1"/>
    <col min="5890" max="5890" width="19.44140625" style="121" customWidth="1"/>
    <col min="5891" max="5891" width="19.33203125" style="121" customWidth="1"/>
    <col min="5892" max="5892" width="3.6640625" style="121" customWidth="1"/>
    <col min="5893" max="6040" width="9.109375" style="121"/>
    <col min="6041" max="6041" width="65.33203125" style="121" customWidth="1"/>
    <col min="6042" max="6043" width="17.44140625" style="121" customWidth="1"/>
    <col min="6044" max="6144" width="9.109375" style="121"/>
    <col min="6145" max="6145" width="49.88671875" style="121" customWidth="1"/>
    <col min="6146" max="6146" width="19.44140625" style="121" customWidth="1"/>
    <col min="6147" max="6147" width="19.33203125" style="121" customWidth="1"/>
    <col min="6148" max="6148" width="3.6640625" style="121" customWidth="1"/>
    <col min="6149" max="6296" width="9.109375" style="121"/>
    <col min="6297" max="6297" width="65.33203125" style="121" customWidth="1"/>
    <col min="6298" max="6299" width="17.44140625" style="121" customWidth="1"/>
    <col min="6300" max="6400" width="9.109375" style="121"/>
    <col min="6401" max="6401" width="49.88671875" style="121" customWidth="1"/>
    <col min="6402" max="6402" width="19.44140625" style="121" customWidth="1"/>
    <col min="6403" max="6403" width="19.33203125" style="121" customWidth="1"/>
    <col min="6404" max="6404" width="3.6640625" style="121" customWidth="1"/>
    <col min="6405" max="6552" width="9.109375" style="121"/>
    <col min="6553" max="6553" width="65.33203125" style="121" customWidth="1"/>
    <col min="6554" max="6555" width="17.44140625" style="121" customWidth="1"/>
    <col min="6556" max="6656" width="9.109375" style="121"/>
    <col min="6657" max="6657" width="49.88671875" style="121" customWidth="1"/>
    <col min="6658" max="6658" width="19.44140625" style="121" customWidth="1"/>
    <col min="6659" max="6659" width="19.33203125" style="121" customWidth="1"/>
    <col min="6660" max="6660" width="3.6640625" style="121" customWidth="1"/>
    <col min="6661" max="6808" width="9.109375" style="121"/>
    <col min="6809" max="6809" width="65.33203125" style="121" customWidth="1"/>
    <col min="6810" max="6811" width="17.44140625" style="121" customWidth="1"/>
    <col min="6812" max="6912" width="9.109375" style="121"/>
    <col min="6913" max="6913" width="49.88671875" style="121" customWidth="1"/>
    <col min="6914" max="6914" width="19.44140625" style="121" customWidth="1"/>
    <col min="6915" max="6915" width="19.33203125" style="121" customWidth="1"/>
    <col min="6916" max="6916" width="3.6640625" style="121" customWidth="1"/>
    <col min="6917" max="7064" width="9.109375" style="121"/>
    <col min="7065" max="7065" width="65.33203125" style="121" customWidth="1"/>
    <col min="7066" max="7067" width="17.44140625" style="121" customWidth="1"/>
    <col min="7068" max="7168" width="9.109375" style="121"/>
    <col min="7169" max="7169" width="49.88671875" style="121" customWidth="1"/>
    <col min="7170" max="7170" width="19.44140625" style="121" customWidth="1"/>
    <col min="7171" max="7171" width="19.33203125" style="121" customWidth="1"/>
    <col min="7172" max="7172" width="3.6640625" style="121" customWidth="1"/>
    <col min="7173" max="7320" width="9.109375" style="121"/>
    <col min="7321" max="7321" width="65.33203125" style="121" customWidth="1"/>
    <col min="7322" max="7323" width="17.44140625" style="121" customWidth="1"/>
    <col min="7324" max="7424" width="9.109375" style="121"/>
    <col min="7425" max="7425" width="49.88671875" style="121" customWidth="1"/>
    <col min="7426" max="7426" width="19.44140625" style="121" customWidth="1"/>
    <col min="7427" max="7427" width="19.33203125" style="121" customWidth="1"/>
    <col min="7428" max="7428" width="3.6640625" style="121" customWidth="1"/>
    <col min="7429" max="7576" width="9.109375" style="121"/>
    <col min="7577" max="7577" width="65.33203125" style="121" customWidth="1"/>
    <col min="7578" max="7579" width="17.44140625" style="121" customWidth="1"/>
    <col min="7580" max="7680" width="9.109375" style="121"/>
    <col min="7681" max="7681" width="49.88671875" style="121" customWidth="1"/>
    <col min="7682" max="7682" width="19.44140625" style="121" customWidth="1"/>
    <col min="7683" max="7683" width="19.33203125" style="121" customWidth="1"/>
    <col min="7684" max="7684" width="3.6640625" style="121" customWidth="1"/>
    <col min="7685" max="7832" width="9.109375" style="121"/>
    <col min="7833" max="7833" width="65.33203125" style="121" customWidth="1"/>
    <col min="7834" max="7835" width="17.44140625" style="121" customWidth="1"/>
    <col min="7836" max="7936" width="9.109375" style="121"/>
    <col min="7937" max="7937" width="49.88671875" style="121" customWidth="1"/>
    <col min="7938" max="7938" width="19.44140625" style="121" customWidth="1"/>
    <col min="7939" max="7939" width="19.33203125" style="121" customWidth="1"/>
    <col min="7940" max="7940" width="3.6640625" style="121" customWidth="1"/>
    <col min="7941" max="8088" width="9.109375" style="121"/>
    <col min="8089" max="8089" width="65.33203125" style="121" customWidth="1"/>
    <col min="8090" max="8091" width="17.44140625" style="121" customWidth="1"/>
    <col min="8092" max="8192" width="9.109375" style="121"/>
    <col min="8193" max="8193" width="49.88671875" style="121" customWidth="1"/>
    <col min="8194" max="8194" width="19.44140625" style="121" customWidth="1"/>
    <col min="8195" max="8195" width="19.33203125" style="121" customWidth="1"/>
    <col min="8196" max="8196" width="3.6640625" style="121" customWidth="1"/>
    <col min="8197" max="8344" width="9.109375" style="121"/>
    <col min="8345" max="8345" width="65.33203125" style="121" customWidth="1"/>
    <col min="8346" max="8347" width="17.44140625" style="121" customWidth="1"/>
    <col min="8348" max="8448" width="9.109375" style="121"/>
    <col min="8449" max="8449" width="49.88671875" style="121" customWidth="1"/>
    <col min="8450" max="8450" width="19.44140625" style="121" customWidth="1"/>
    <col min="8451" max="8451" width="19.33203125" style="121" customWidth="1"/>
    <col min="8452" max="8452" width="3.6640625" style="121" customWidth="1"/>
    <col min="8453" max="8600" width="9.109375" style="121"/>
    <col min="8601" max="8601" width="65.33203125" style="121" customWidth="1"/>
    <col min="8602" max="8603" width="17.44140625" style="121" customWidth="1"/>
    <col min="8604" max="8704" width="9.109375" style="121"/>
    <col min="8705" max="8705" width="49.88671875" style="121" customWidth="1"/>
    <col min="8706" max="8706" width="19.44140625" style="121" customWidth="1"/>
    <col min="8707" max="8707" width="19.33203125" style="121" customWidth="1"/>
    <col min="8708" max="8708" width="3.6640625" style="121" customWidth="1"/>
    <col min="8709" max="8856" width="9.109375" style="121"/>
    <col min="8857" max="8857" width="65.33203125" style="121" customWidth="1"/>
    <col min="8858" max="8859" width="17.44140625" style="121" customWidth="1"/>
    <col min="8860" max="8960" width="9.109375" style="121"/>
    <col min="8961" max="8961" width="49.88671875" style="121" customWidth="1"/>
    <col min="8962" max="8962" width="19.44140625" style="121" customWidth="1"/>
    <col min="8963" max="8963" width="19.33203125" style="121" customWidth="1"/>
    <col min="8964" max="8964" width="3.6640625" style="121" customWidth="1"/>
    <col min="8965" max="9112" width="9.109375" style="121"/>
    <col min="9113" max="9113" width="65.33203125" style="121" customWidth="1"/>
    <col min="9114" max="9115" width="17.44140625" style="121" customWidth="1"/>
    <col min="9116" max="9216" width="9.109375" style="121"/>
    <col min="9217" max="9217" width="49.88671875" style="121" customWidth="1"/>
    <col min="9218" max="9218" width="19.44140625" style="121" customWidth="1"/>
    <col min="9219" max="9219" width="19.33203125" style="121" customWidth="1"/>
    <col min="9220" max="9220" width="3.6640625" style="121" customWidth="1"/>
    <col min="9221" max="9368" width="9.109375" style="121"/>
    <col min="9369" max="9369" width="65.33203125" style="121" customWidth="1"/>
    <col min="9370" max="9371" width="17.44140625" style="121" customWidth="1"/>
    <col min="9372" max="9472" width="9.109375" style="121"/>
    <col min="9473" max="9473" width="49.88671875" style="121" customWidth="1"/>
    <col min="9474" max="9474" width="19.44140625" style="121" customWidth="1"/>
    <col min="9475" max="9475" width="19.33203125" style="121" customWidth="1"/>
    <col min="9476" max="9476" width="3.6640625" style="121" customWidth="1"/>
    <col min="9477" max="9624" width="9.109375" style="121"/>
    <col min="9625" max="9625" width="65.33203125" style="121" customWidth="1"/>
    <col min="9626" max="9627" width="17.44140625" style="121" customWidth="1"/>
    <col min="9628" max="9728" width="9.109375" style="121"/>
    <col min="9729" max="9729" width="49.88671875" style="121" customWidth="1"/>
    <col min="9730" max="9730" width="19.44140625" style="121" customWidth="1"/>
    <col min="9731" max="9731" width="19.33203125" style="121" customWidth="1"/>
    <col min="9732" max="9732" width="3.6640625" style="121" customWidth="1"/>
    <col min="9733" max="9880" width="9.109375" style="121"/>
    <col min="9881" max="9881" width="65.33203125" style="121" customWidth="1"/>
    <col min="9882" max="9883" width="17.44140625" style="121" customWidth="1"/>
    <col min="9884" max="9984" width="9.109375" style="121"/>
    <col min="9985" max="9985" width="49.88671875" style="121" customWidth="1"/>
    <col min="9986" max="9986" width="19.44140625" style="121" customWidth="1"/>
    <col min="9987" max="9987" width="19.33203125" style="121" customWidth="1"/>
    <col min="9988" max="9988" width="3.6640625" style="121" customWidth="1"/>
    <col min="9989" max="10136" width="9.109375" style="121"/>
    <col min="10137" max="10137" width="65.33203125" style="121" customWidth="1"/>
    <col min="10138" max="10139" width="17.44140625" style="121" customWidth="1"/>
    <col min="10140" max="10240" width="9.109375" style="121"/>
    <col min="10241" max="10241" width="49.88671875" style="121" customWidth="1"/>
    <col min="10242" max="10242" width="19.44140625" style="121" customWidth="1"/>
    <col min="10243" max="10243" width="19.33203125" style="121" customWidth="1"/>
    <col min="10244" max="10244" width="3.6640625" style="121" customWidth="1"/>
    <col min="10245" max="10392" width="9.109375" style="121"/>
    <col min="10393" max="10393" width="65.33203125" style="121" customWidth="1"/>
    <col min="10394" max="10395" width="17.44140625" style="121" customWidth="1"/>
    <col min="10396" max="10496" width="9.109375" style="121"/>
    <col min="10497" max="10497" width="49.88671875" style="121" customWidth="1"/>
    <col min="10498" max="10498" width="19.44140625" style="121" customWidth="1"/>
    <col min="10499" max="10499" width="19.33203125" style="121" customWidth="1"/>
    <col min="10500" max="10500" width="3.6640625" style="121" customWidth="1"/>
    <col min="10501" max="10648" width="9.109375" style="121"/>
    <col min="10649" max="10649" width="65.33203125" style="121" customWidth="1"/>
    <col min="10650" max="10651" width="17.44140625" style="121" customWidth="1"/>
    <col min="10652" max="10752" width="9.109375" style="121"/>
    <col min="10753" max="10753" width="49.88671875" style="121" customWidth="1"/>
    <col min="10754" max="10754" width="19.44140625" style="121" customWidth="1"/>
    <col min="10755" max="10755" width="19.33203125" style="121" customWidth="1"/>
    <col min="10756" max="10756" width="3.6640625" style="121" customWidth="1"/>
    <col min="10757" max="10904" width="9.109375" style="121"/>
    <col min="10905" max="10905" width="65.33203125" style="121" customWidth="1"/>
    <col min="10906" max="10907" width="17.44140625" style="121" customWidth="1"/>
    <col min="10908" max="11008" width="9.109375" style="121"/>
    <col min="11009" max="11009" width="49.88671875" style="121" customWidth="1"/>
    <col min="11010" max="11010" width="19.44140625" style="121" customWidth="1"/>
    <col min="11011" max="11011" width="19.33203125" style="121" customWidth="1"/>
    <col min="11012" max="11012" width="3.6640625" style="121" customWidth="1"/>
    <col min="11013" max="11160" width="9.109375" style="121"/>
    <col min="11161" max="11161" width="65.33203125" style="121" customWidth="1"/>
    <col min="11162" max="11163" width="17.44140625" style="121" customWidth="1"/>
    <col min="11164" max="11264" width="9.109375" style="121"/>
    <col min="11265" max="11265" width="49.88671875" style="121" customWidth="1"/>
    <col min="11266" max="11266" width="19.44140625" style="121" customWidth="1"/>
    <col min="11267" max="11267" width="19.33203125" style="121" customWidth="1"/>
    <col min="11268" max="11268" width="3.6640625" style="121" customWidth="1"/>
    <col min="11269" max="11416" width="9.109375" style="121"/>
    <col min="11417" max="11417" width="65.33203125" style="121" customWidth="1"/>
    <col min="11418" max="11419" width="17.44140625" style="121" customWidth="1"/>
    <col min="11420" max="11520" width="9.109375" style="121"/>
    <col min="11521" max="11521" width="49.88671875" style="121" customWidth="1"/>
    <col min="11522" max="11522" width="19.44140625" style="121" customWidth="1"/>
    <col min="11523" max="11523" width="19.33203125" style="121" customWidth="1"/>
    <col min="11524" max="11524" width="3.6640625" style="121" customWidth="1"/>
    <col min="11525" max="11672" width="9.109375" style="121"/>
    <col min="11673" max="11673" width="65.33203125" style="121" customWidth="1"/>
    <col min="11674" max="11675" width="17.44140625" style="121" customWidth="1"/>
    <col min="11676" max="11776" width="9.109375" style="121"/>
    <col min="11777" max="11777" width="49.88671875" style="121" customWidth="1"/>
    <col min="11778" max="11778" width="19.44140625" style="121" customWidth="1"/>
    <col min="11779" max="11779" width="19.33203125" style="121" customWidth="1"/>
    <col min="11780" max="11780" width="3.6640625" style="121" customWidth="1"/>
    <col min="11781" max="11928" width="9.109375" style="121"/>
    <col min="11929" max="11929" width="65.33203125" style="121" customWidth="1"/>
    <col min="11930" max="11931" width="17.44140625" style="121" customWidth="1"/>
    <col min="11932" max="12032" width="9.109375" style="121"/>
    <col min="12033" max="12033" width="49.88671875" style="121" customWidth="1"/>
    <col min="12034" max="12034" width="19.44140625" style="121" customWidth="1"/>
    <col min="12035" max="12035" width="19.33203125" style="121" customWidth="1"/>
    <col min="12036" max="12036" width="3.6640625" style="121" customWidth="1"/>
    <col min="12037" max="12184" width="9.109375" style="121"/>
    <col min="12185" max="12185" width="65.33203125" style="121" customWidth="1"/>
    <col min="12186" max="12187" width="17.44140625" style="121" customWidth="1"/>
    <col min="12188" max="12288" width="9.109375" style="121"/>
    <col min="12289" max="12289" width="49.88671875" style="121" customWidth="1"/>
    <col min="12290" max="12290" width="19.44140625" style="121" customWidth="1"/>
    <col min="12291" max="12291" width="19.33203125" style="121" customWidth="1"/>
    <col min="12292" max="12292" width="3.6640625" style="121" customWidth="1"/>
    <col min="12293" max="12440" width="9.109375" style="121"/>
    <col min="12441" max="12441" width="65.33203125" style="121" customWidth="1"/>
    <col min="12442" max="12443" width="17.44140625" style="121" customWidth="1"/>
    <col min="12444" max="12544" width="9.109375" style="121"/>
    <col min="12545" max="12545" width="49.88671875" style="121" customWidth="1"/>
    <col min="12546" max="12546" width="19.44140625" style="121" customWidth="1"/>
    <col min="12547" max="12547" width="19.33203125" style="121" customWidth="1"/>
    <col min="12548" max="12548" width="3.6640625" style="121" customWidth="1"/>
    <col min="12549" max="12696" width="9.109375" style="121"/>
    <col min="12697" max="12697" width="65.33203125" style="121" customWidth="1"/>
    <col min="12698" max="12699" width="17.44140625" style="121" customWidth="1"/>
    <col min="12700" max="12800" width="9.109375" style="121"/>
    <col min="12801" max="12801" width="49.88671875" style="121" customWidth="1"/>
    <col min="12802" max="12802" width="19.44140625" style="121" customWidth="1"/>
    <col min="12803" max="12803" width="19.33203125" style="121" customWidth="1"/>
    <col min="12804" max="12804" width="3.6640625" style="121" customWidth="1"/>
    <col min="12805" max="12952" width="9.109375" style="121"/>
    <col min="12953" max="12953" width="65.33203125" style="121" customWidth="1"/>
    <col min="12954" max="12955" width="17.44140625" style="121" customWidth="1"/>
    <col min="12956" max="13056" width="9.109375" style="121"/>
    <col min="13057" max="13057" width="49.88671875" style="121" customWidth="1"/>
    <col min="13058" max="13058" width="19.44140625" style="121" customWidth="1"/>
    <col min="13059" max="13059" width="19.33203125" style="121" customWidth="1"/>
    <col min="13060" max="13060" width="3.6640625" style="121" customWidth="1"/>
    <col min="13061" max="13208" width="9.109375" style="121"/>
    <col min="13209" max="13209" width="65.33203125" style="121" customWidth="1"/>
    <col min="13210" max="13211" width="17.44140625" style="121" customWidth="1"/>
    <col min="13212" max="13312" width="9.109375" style="121"/>
    <col min="13313" max="13313" width="49.88671875" style="121" customWidth="1"/>
    <col min="13314" max="13314" width="19.44140625" style="121" customWidth="1"/>
    <col min="13315" max="13315" width="19.33203125" style="121" customWidth="1"/>
    <col min="13316" max="13316" width="3.6640625" style="121" customWidth="1"/>
    <col min="13317" max="13464" width="9.109375" style="121"/>
    <col min="13465" max="13465" width="65.33203125" style="121" customWidth="1"/>
    <col min="13466" max="13467" width="17.44140625" style="121" customWidth="1"/>
    <col min="13468" max="13568" width="9.109375" style="121"/>
    <col min="13569" max="13569" width="49.88671875" style="121" customWidth="1"/>
    <col min="13570" max="13570" width="19.44140625" style="121" customWidth="1"/>
    <col min="13571" max="13571" width="19.33203125" style="121" customWidth="1"/>
    <col min="13572" max="13572" width="3.6640625" style="121" customWidth="1"/>
    <col min="13573" max="13720" width="9.109375" style="121"/>
    <col min="13721" max="13721" width="65.33203125" style="121" customWidth="1"/>
    <col min="13722" max="13723" width="17.44140625" style="121" customWidth="1"/>
    <col min="13724" max="13824" width="9.109375" style="121"/>
    <col min="13825" max="13825" width="49.88671875" style="121" customWidth="1"/>
    <col min="13826" max="13826" width="19.44140625" style="121" customWidth="1"/>
    <col min="13827" max="13827" width="19.33203125" style="121" customWidth="1"/>
    <col min="13828" max="13828" width="3.6640625" style="121" customWidth="1"/>
    <col min="13829" max="13976" width="9.109375" style="121"/>
    <col min="13977" max="13977" width="65.33203125" style="121" customWidth="1"/>
    <col min="13978" max="13979" width="17.44140625" style="121" customWidth="1"/>
    <col min="13980" max="14080" width="9.109375" style="121"/>
    <col min="14081" max="14081" width="49.88671875" style="121" customWidth="1"/>
    <col min="14082" max="14082" width="19.44140625" style="121" customWidth="1"/>
    <col min="14083" max="14083" width="19.33203125" style="121" customWidth="1"/>
    <col min="14084" max="14084" width="3.6640625" style="121" customWidth="1"/>
    <col min="14085" max="14232" width="9.109375" style="121"/>
    <col min="14233" max="14233" width="65.33203125" style="121" customWidth="1"/>
    <col min="14234" max="14235" width="17.44140625" style="121" customWidth="1"/>
    <col min="14236" max="14336" width="9.109375" style="121"/>
    <col min="14337" max="14337" width="49.88671875" style="121" customWidth="1"/>
    <col min="14338" max="14338" width="19.44140625" style="121" customWidth="1"/>
    <col min="14339" max="14339" width="19.33203125" style="121" customWidth="1"/>
    <col min="14340" max="14340" width="3.6640625" style="121" customWidth="1"/>
    <col min="14341" max="14488" width="9.109375" style="121"/>
    <col min="14489" max="14489" width="65.33203125" style="121" customWidth="1"/>
    <col min="14490" max="14491" width="17.44140625" style="121" customWidth="1"/>
    <col min="14492" max="14592" width="9.109375" style="121"/>
    <col min="14593" max="14593" width="49.88671875" style="121" customWidth="1"/>
    <col min="14594" max="14594" width="19.44140625" style="121" customWidth="1"/>
    <col min="14595" max="14595" width="19.33203125" style="121" customWidth="1"/>
    <col min="14596" max="14596" width="3.6640625" style="121" customWidth="1"/>
    <col min="14597" max="14744" width="9.109375" style="121"/>
    <col min="14745" max="14745" width="65.33203125" style="121" customWidth="1"/>
    <col min="14746" max="14747" width="17.44140625" style="121" customWidth="1"/>
    <col min="14748" max="14848" width="9.109375" style="121"/>
    <col min="14849" max="14849" width="49.88671875" style="121" customWidth="1"/>
    <col min="14850" max="14850" width="19.44140625" style="121" customWidth="1"/>
    <col min="14851" max="14851" width="19.33203125" style="121" customWidth="1"/>
    <col min="14852" max="14852" width="3.6640625" style="121" customWidth="1"/>
    <col min="14853" max="15000" width="9.109375" style="121"/>
    <col min="15001" max="15001" width="65.33203125" style="121" customWidth="1"/>
    <col min="15002" max="15003" width="17.44140625" style="121" customWidth="1"/>
    <col min="15004" max="15104" width="9.109375" style="121"/>
    <col min="15105" max="15105" width="49.88671875" style="121" customWidth="1"/>
    <col min="15106" max="15106" width="19.44140625" style="121" customWidth="1"/>
    <col min="15107" max="15107" width="19.33203125" style="121" customWidth="1"/>
    <col min="15108" max="15108" width="3.6640625" style="121" customWidth="1"/>
    <col min="15109" max="15256" width="9.109375" style="121"/>
    <col min="15257" max="15257" width="65.33203125" style="121" customWidth="1"/>
    <col min="15258" max="15259" width="17.44140625" style="121" customWidth="1"/>
    <col min="15260" max="15360" width="9.109375" style="121"/>
    <col min="15361" max="15361" width="49.88671875" style="121" customWidth="1"/>
    <col min="15362" max="15362" width="19.44140625" style="121" customWidth="1"/>
    <col min="15363" max="15363" width="19.33203125" style="121" customWidth="1"/>
    <col min="15364" max="15364" width="3.6640625" style="121" customWidth="1"/>
    <col min="15365" max="15512" width="9.109375" style="121"/>
    <col min="15513" max="15513" width="65.33203125" style="121" customWidth="1"/>
    <col min="15514" max="15515" width="17.44140625" style="121" customWidth="1"/>
    <col min="15516" max="15616" width="9.109375" style="121"/>
    <col min="15617" max="15617" width="49.88671875" style="121" customWidth="1"/>
    <col min="15618" max="15618" width="19.44140625" style="121" customWidth="1"/>
    <col min="15619" max="15619" width="19.33203125" style="121" customWidth="1"/>
    <col min="15620" max="15620" width="3.6640625" style="121" customWidth="1"/>
    <col min="15621" max="15768" width="9.109375" style="121"/>
    <col min="15769" max="15769" width="65.33203125" style="121" customWidth="1"/>
    <col min="15770" max="15771" width="17.44140625" style="121" customWidth="1"/>
    <col min="15772" max="15872" width="9.109375" style="121"/>
    <col min="15873" max="15873" width="49.88671875" style="121" customWidth="1"/>
    <col min="15874" max="15874" width="19.44140625" style="121" customWidth="1"/>
    <col min="15875" max="15875" width="19.33203125" style="121" customWidth="1"/>
    <col min="15876" max="15876" width="3.6640625" style="121" customWidth="1"/>
    <col min="15877" max="16024" width="9.109375" style="121"/>
    <col min="16025" max="16025" width="65.33203125" style="121" customWidth="1"/>
    <col min="16026" max="16027" width="17.44140625" style="121" customWidth="1"/>
    <col min="16028" max="16128" width="9.109375" style="121"/>
    <col min="16129" max="16129" width="49.88671875" style="121" customWidth="1"/>
    <col min="16130" max="16130" width="19.44140625" style="121" customWidth="1"/>
    <col min="16131" max="16131" width="19.33203125" style="121" customWidth="1"/>
    <col min="16132" max="16132" width="3.6640625" style="121" customWidth="1"/>
    <col min="16133" max="16280" width="9.109375" style="121"/>
    <col min="16281" max="16281" width="65.33203125" style="121" customWidth="1"/>
    <col min="16282" max="16283" width="17.44140625" style="121" customWidth="1"/>
    <col min="16284" max="16384" width="9.109375" style="121"/>
  </cols>
  <sheetData>
    <row r="1" spans="1:4" x14ac:dyDescent="0.25">
      <c r="A1" s="119"/>
      <c r="B1" s="120"/>
      <c r="C1" s="120"/>
    </row>
    <row r="2" spans="1:4" x14ac:dyDescent="0.25">
      <c r="A2" s="122" t="s">
        <v>89</v>
      </c>
      <c r="B2" s="123"/>
      <c r="C2" s="123"/>
      <c r="D2" s="124"/>
    </row>
    <row r="3" spans="1:4" ht="15" customHeight="1" x14ac:dyDescent="0.25">
      <c r="A3" s="122" t="s">
        <v>90</v>
      </c>
      <c r="B3" s="123"/>
      <c r="C3" s="123"/>
    </row>
    <row r="4" spans="1:4" ht="14.4" x14ac:dyDescent="0.3">
      <c r="A4" s="125" t="s">
        <v>91</v>
      </c>
      <c r="B4" s="126"/>
      <c r="C4" s="126"/>
    </row>
    <row r="5" spans="1:4" x14ac:dyDescent="0.25">
      <c r="B5" s="72"/>
      <c r="C5" s="72"/>
    </row>
    <row r="6" spans="1:4" ht="55.2" x14ac:dyDescent="0.25">
      <c r="A6" s="127"/>
      <c r="B6" s="128" t="s">
        <v>92</v>
      </c>
      <c r="C6" s="128" t="s">
        <v>93</v>
      </c>
    </row>
    <row r="7" spans="1:4" x14ac:dyDescent="0.25">
      <c r="A7" s="129" t="s">
        <v>94</v>
      </c>
      <c r="B7" s="130"/>
      <c r="C7" s="130"/>
    </row>
    <row r="8" spans="1:4" x14ac:dyDescent="0.25">
      <c r="A8" s="131" t="s">
        <v>95</v>
      </c>
      <c r="B8" s="132">
        <v>2102499</v>
      </c>
      <c r="C8" s="132">
        <v>1476179</v>
      </c>
    </row>
    <row r="9" spans="1:4" x14ac:dyDescent="0.25">
      <c r="A9" s="131" t="s">
        <v>96</v>
      </c>
      <c r="B9" s="132">
        <v>-408676</v>
      </c>
      <c r="C9" s="132">
        <v>-367439</v>
      </c>
    </row>
    <row r="10" spans="1:4" ht="16.5" customHeight="1" x14ac:dyDescent="0.25">
      <c r="A10" s="131" t="s">
        <v>97</v>
      </c>
      <c r="B10" s="132">
        <v>34664</v>
      </c>
      <c r="C10" s="132">
        <v>0</v>
      </c>
    </row>
    <row r="11" spans="1:4" x14ac:dyDescent="0.25">
      <c r="A11" s="131" t="s">
        <v>98</v>
      </c>
      <c r="B11" s="132">
        <v>1333711</v>
      </c>
      <c r="C11" s="132">
        <v>576108</v>
      </c>
    </row>
    <row r="12" spans="1:4" ht="18" customHeight="1" x14ac:dyDescent="0.25">
      <c r="A12" s="131" t="s">
        <v>99</v>
      </c>
      <c r="B12" s="132">
        <v>3779</v>
      </c>
      <c r="C12" s="132">
        <v>0</v>
      </c>
    </row>
    <row r="13" spans="1:4" ht="15.75" customHeight="1" x14ac:dyDescent="0.25">
      <c r="A13" s="131" t="s">
        <v>100</v>
      </c>
      <c r="B13" s="132">
        <v>-1439771</v>
      </c>
      <c r="C13" s="132">
        <v>-492357</v>
      </c>
    </row>
    <row r="14" spans="1:4" ht="27.6" x14ac:dyDescent="0.25">
      <c r="A14" s="133" t="s">
        <v>101</v>
      </c>
      <c r="B14" s="132">
        <v>4369652</v>
      </c>
      <c r="C14" s="132">
        <v>432534</v>
      </c>
    </row>
    <row r="15" spans="1:4" ht="15.75" customHeight="1" x14ac:dyDescent="0.25">
      <c r="A15" s="134" t="s">
        <v>102</v>
      </c>
      <c r="B15" s="132">
        <v>-123</v>
      </c>
      <c r="C15" s="132">
        <v>0</v>
      </c>
    </row>
    <row r="16" spans="1:4" ht="44.25" customHeight="1" x14ac:dyDescent="0.25">
      <c r="A16" s="135" t="s">
        <v>103</v>
      </c>
      <c r="B16" s="132">
        <v>82686</v>
      </c>
      <c r="C16" s="132">
        <v>118581</v>
      </c>
    </row>
    <row r="17" spans="1:3" ht="21.75" customHeight="1" x14ac:dyDescent="0.25">
      <c r="A17" s="133" t="s">
        <v>104</v>
      </c>
      <c r="B17" s="136">
        <v>11820553</v>
      </c>
      <c r="C17" s="136">
        <v>40766</v>
      </c>
    </row>
    <row r="18" spans="1:3" ht="22.5" customHeight="1" x14ac:dyDescent="0.25">
      <c r="A18" s="133" t="s">
        <v>105</v>
      </c>
      <c r="B18" s="136">
        <v>-1880421</v>
      </c>
      <c r="C18" s="136">
        <v>-1196640</v>
      </c>
    </row>
    <row r="19" spans="1:3" ht="44.25" customHeight="1" x14ac:dyDescent="0.25">
      <c r="A19" s="137" t="s">
        <v>106</v>
      </c>
      <c r="B19" s="138">
        <f>SUM(B8:B18)</f>
        <v>16018553</v>
      </c>
      <c r="C19" s="138">
        <f>SUM(C8:C18)</f>
        <v>587732</v>
      </c>
    </row>
    <row r="20" spans="1:3" x14ac:dyDescent="0.25">
      <c r="A20" s="139" t="s">
        <v>107</v>
      </c>
      <c r="B20" s="132"/>
      <c r="C20" s="140"/>
    </row>
    <row r="21" spans="1:3" ht="27.75" customHeight="1" x14ac:dyDescent="0.25">
      <c r="A21" s="135" t="s">
        <v>108</v>
      </c>
      <c r="B21" s="132">
        <v>1148</v>
      </c>
      <c r="C21" s="132">
        <v>3378</v>
      </c>
    </row>
    <row r="22" spans="1:3" ht="18" customHeight="1" x14ac:dyDescent="0.25">
      <c r="A22" s="131" t="s">
        <v>109</v>
      </c>
      <c r="B22" s="132">
        <v>0</v>
      </c>
      <c r="C22" s="132">
        <v>0</v>
      </c>
    </row>
    <row r="23" spans="1:3" ht="26.25" customHeight="1" x14ac:dyDescent="0.25">
      <c r="A23" s="141" t="s">
        <v>110</v>
      </c>
      <c r="B23" s="132">
        <v>-573841</v>
      </c>
      <c r="C23" s="132">
        <v>-37497</v>
      </c>
    </row>
    <row r="24" spans="1:3" ht="23.25" customHeight="1" x14ac:dyDescent="0.25">
      <c r="A24" s="133" t="s">
        <v>111</v>
      </c>
      <c r="B24" s="132">
        <v>-2465492</v>
      </c>
      <c r="C24" s="132">
        <v>-945718</v>
      </c>
    </row>
    <row r="25" spans="1:3" ht="33" customHeight="1" x14ac:dyDescent="0.25">
      <c r="A25" s="133" t="s">
        <v>112</v>
      </c>
      <c r="B25" s="132">
        <v>-461587</v>
      </c>
      <c r="C25" s="132">
        <v>0</v>
      </c>
    </row>
    <row r="26" spans="1:3" x14ac:dyDescent="0.25">
      <c r="A26" s="133" t="s">
        <v>26</v>
      </c>
      <c r="B26" s="132">
        <v>-1500177</v>
      </c>
      <c r="C26" s="132">
        <v>59585</v>
      </c>
    </row>
    <row r="27" spans="1:3" x14ac:dyDescent="0.25">
      <c r="A27" s="139" t="s">
        <v>113</v>
      </c>
      <c r="B27" s="132"/>
      <c r="C27" s="140"/>
    </row>
    <row r="28" spans="1:3" ht="29.25" customHeight="1" x14ac:dyDescent="0.25">
      <c r="A28" s="135" t="s">
        <v>114</v>
      </c>
      <c r="B28" s="132">
        <v>4308</v>
      </c>
      <c r="C28" s="132">
        <v>-25276</v>
      </c>
    </row>
    <row r="29" spans="1:3" ht="21.75" customHeight="1" x14ac:dyDescent="0.25">
      <c r="A29" s="141" t="s">
        <v>115</v>
      </c>
      <c r="B29" s="132">
        <v>-78989</v>
      </c>
      <c r="C29" s="132">
        <v>-352245</v>
      </c>
    </row>
    <row r="30" spans="1:3" ht="21.75" customHeight="1" x14ac:dyDescent="0.25">
      <c r="A30" s="133" t="s">
        <v>116</v>
      </c>
      <c r="B30" s="132">
        <v>0</v>
      </c>
      <c r="C30" s="132">
        <v>2014</v>
      </c>
    </row>
    <row r="31" spans="1:3" ht="21.75" customHeight="1" x14ac:dyDescent="0.25">
      <c r="A31" s="133" t="s">
        <v>117</v>
      </c>
      <c r="B31" s="132">
        <v>13346898</v>
      </c>
      <c r="C31" s="132">
        <v>6511361</v>
      </c>
    </row>
    <row r="32" spans="1:3" ht="36" customHeight="1" x14ac:dyDescent="0.25">
      <c r="A32" s="133" t="s">
        <v>118</v>
      </c>
      <c r="B32" s="136">
        <v>38197</v>
      </c>
      <c r="C32" s="136">
        <v>0</v>
      </c>
    </row>
    <row r="33" spans="1:3" ht="25.5" customHeight="1" x14ac:dyDescent="0.25">
      <c r="A33" s="133" t="s">
        <v>39</v>
      </c>
      <c r="B33" s="132">
        <v>2555401</v>
      </c>
      <c r="C33" s="132">
        <v>60003</v>
      </c>
    </row>
    <row r="34" spans="1:3" ht="36" customHeight="1" x14ac:dyDescent="0.25">
      <c r="A34" s="142" t="s">
        <v>119</v>
      </c>
      <c r="B34" s="143">
        <f>SUM(B19:B33)</f>
        <v>26884419</v>
      </c>
      <c r="C34" s="143">
        <f>SUM(C19:C33)</f>
        <v>5863337</v>
      </c>
    </row>
    <row r="35" spans="1:3" ht="21" customHeight="1" thickBot="1" x14ac:dyDescent="0.3">
      <c r="A35" s="144" t="s">
        <v>120</v>
      </c>
      <c r="B35" s="145">
        <v>-247800</v>
      </c>
      <c r="C35" s="145">
        <v>-25751</v>
      </c>
    </row>
    <row r="36" spans="1:3" ht="39.75" customHeight="1" thickBot="1" x14ac:dyDescent="0.3">
      <c r="A36" s="146" t="s">
        <v>121</v>
      </c>
      <c r="B36" s="147">
        <f>B34+B35</f>
        <v>26636619</v>
      </c>
      <c r="C36" s="147">
        <f>C34+C35</f>
        <v>5837586</v>
      </c>
    </row>
    <row r="37" spans="1:3" ht="42" customHeight="1" x14ac:dyDescent="0.25">
      <c r="A37" s="148" t="s">
        <v>122</v>
      </c>
      <c r="B37" s="149"/>
      <c r="C37" s="140"/>
    </row>
    <row r="38" spans="1:3" ht="41.25" customHeight="1" x14ac:dyDescent="0.25">
      <c r="A38" s="150" t="s">
        <v>123</v>
      </c>
      <c r="B38" s="132">
        <v>-1931875</v>
      </c>
      <c r="C38" s="132">
        <v>-859740</v>
      </c>
    </row>
    <row r="39" spans="1:3" ht="36.75" customHeight="1" x14ac:dyDescent="0.25">
      <c r="A39" s="150" t="s">
        <v>124</v>
      </c>
      <c r="B39" s="132">
        <v>1128433</v>
      </c>
      <c r="C39" s="132">
        <v>895119</v>
      </c>
    </row>
    <row r="40" spans="1:3" ht="19.5" customHeight="1" x14ac:dyDescent="0.25">
      <c r="A40" s="151" t="s">
        <v>125</v>
      </c>
      <c r="B40" s="132">
        <v>-12313610</v>
      </c>
      <c r="C40" s="132">
        <v>-468345</v>
      </c>
    </row>
    <row r="41" spans="1:3" ht="18.75" customHeight="1" x14ac:dyDescent="0.25">
      <c r="A41" s="151" t="s">
        <v>126</v>
      </c>
      <c r="B41" s="132">
        <v>6983</v>
      </c>
      <c r="C41" s="132">
        <v>34885</v>
      </c>
    </row>
    <row r="42" spans="1:3" ht="23.25" customHeight="1" thickBot="1" x14ac:dyDescent="0.3">
      <c r="A42" s="151" t="s">
        <v>127</v>
      </c>
      <c r="B42" s="152">
        <f>SUM(B38:B41)</f>
        <v>-13110069</v>
      </c>
      <c r="C42" s="152">
        <f>SUM(C38:C41)</f>
        <v>-398081</v>
      </c>
    </row>
    <row r="43" spans="1:3" ht="37.5" customHeight="1" x14ac:dyDescent="0.25">
      <c r="A43" s="148" t="s">
        <v>128</v>
      </c>
      <c r="B43" s="149"/>
      <c r="C43" s="140"/>
    </row>
    <row r="44" spans="1:3" ht="17.25" customHeight="1" x14ac:dyDescent="0.25">
      <c r="A44" s="151" t="s">
        <v>129</v>
      </c>
      <c r="B44" s="132">
        <v>211019</v>
      </c>
      <c r="C44" s="132">
        <v>335140</v>
      </c>
    </row>
    <row r="45" spans="1:3" ht="16.5" customHeight="1" x14ac:dyDescent="0.25">
      <c r="A45" s="151" t="s">
        <v>130</v>
      </c>
      <c r="B45" s="132">
        <v>-411022</v>
      </c>
      <c r="C45" s="132">
        <v>-474116</v>
      </c>
    </row>
    <row r="46" spans="1:3" ht="20.25" customHeight="1" x14ac:dyDescent="0.25">
      <c r="A46" s="153" t="s">
        <v>131</v>
      </c>
      <c r="B46" s="136">
        <v>63774</v>
      </c>
      <c r="C46" s="136">
        <v>-25825</v>
      </c>
    </row>
    <row r="47" spans="1:3" ht="18.75" customHeight="1" thickBot="1" x14ac:dyDescent="0.3">
      <c r="A47" s="144" t="s">
        <v>132</v>
      </c>
      <c r="B47" s="154">
        <v>-178</v>
      </c>
      <c r="C47" s="154">
        <v>-50452</v>
      </c>
    </row>
    <row r="48" spans="1:3" ht="47.25" customHeight="1" thickBot="1" x14ac:dyDescent="0.3">
      <c r="A48" s="146" t="s">
        <v>133</v>
      </c>
      <c r="B48" s="155">
        <f>SUM(B44:B47)</f>
        <v>-136407</v>
      </c>
      <c r="C48" s="155">
        <f>SUM(C44:C47)</f>
        <v>-215253</v>
      </c>
    </row>
    <row r="49" spans="1:141" ht="18.75" customHeight="1" x14ac:dyDescent="0.25">
      <c r="A49" s="150" t="s">
        <v>134</v>
      </c>
      <c r="B49" s="132">
        <v>-2150753</v>
      </c>
      <c r="C49" s="132">
        <v>82470</v>
      </c>
    </row>
    <row r="50" spans="1:141" ht="32.25" customHeight="1" x14ac:dyDescent="0.25">
      <c r="A50" s="150" t="s">
        <v>135</v>
      </c>
      <c r="B50" s="132">
        <f>B36+B42+B48+B49</f>
        <v>11239390</v>
      </c>
      <c r="C50" s="132">
        <f>C36+C42+C48+C49</f>
        <v>5306722</v>
      </c>
    </row>
    <row r="51" spans="1:141" ht="42.75" customHeight="1" x14ac:dyDescent="0.25">
      <c r="A51" s="150" t="s">
        <v>136</v>
      </c>
      <c r="B51" s="132">
        <v>10320314</v>
      </c>
      <c r="C51" s="132">
        <v>5013592</v>
      </c>
    </row>
    <row r="52" spans="1:141" ht="41.25" customHeight="1" x14ac:dyDescent="0.25">
      <c r="A52" s="129" t="s">
        <v>137</v>
      </c>
      <c r="B52" s="156">
        <f>SUM(B50:B51)</f>
        <v>21559704</v>
      </c>
      <c r="C52" s="156">
        <f>SUM(C50:C51)</f>
        <v>10320314</v>
      </c>
    </row>
    <row r="53" spans="1:141" x14ac:dyDescent="0.25">
      <c r="A53" s="157"/>
      <c r="B53" s="158"/>
      <c r="C53" s="158"/>
    </row>
    <row r="54" spans="1:141" x14ac:dyDescent="0.25">
      <c r="A54" s="157"/>
      <c r="B54" s="158"/>
      <c r="C54" s="158"/>
    </row>
    <row r="55" spans="1:141" x14ac:dyDescent="0.25">
      <c r="A55" s="121" t="s">
        <v>138</v>
      </c>
      <c r="B55" s="159"/>
      <c r="C55" s="160" t="s">
        <v>139</v>
      </c>
      <c r="D55" s="161"/>
      <c r="H55" s="161"/>
      <c r="I55" s="161"/>
      <c r="L55" s="161"/>
      <c r="M55" s="161"/>
      <c r="P55" s="161"/>
      <c r="Q55" s="161"/>
      <c r="T55" s="161"/>
      <c r="U55" s="161"/>
      <c r="X55" s="161"/>
      <c r="Y55" s="161"/>
      <c r="AB55" s="161"/>
      <c r="AC55" s="161"/>
      <c r="AF55" s="161"/>
      <c r="AG55" s="161"/>
      <c r="AJ55" s="161"/>
      <c r="AK55" s="161"/>
      <c r="AN55" s="161"/>
      <c r="AO55" s="161"/>
      <c r="AR55" s="161"/>
      <c r="AS55" s="161"/>
      <c r="AV55" s="161"/>
      <c r="AW55" s="161"/>
      <c r="AZ55" s="161"/>
      <c r="BA55" s="161"/>
      <c r="BD55" s="161"/>
      <c r="BE55" s="161"/>
      <c r="BH55" s="161"/>
      <c r="BI55" s="161"/>
      <c r="BL55" s="161"/>
      <c r="BM55" s="161"/>
      <c r="BP55" s="161"/>
      <c r="BQ55" s="161"/>
      <c r="BT55" s="161"/>
      <c r="BU55" s="161"/>
      <c r="BX55" s="161"/>
      <c r="BY55" s="161"/>
      <c r="CB55" s="161"/>
      <c r="CC55" s="161"/>
      <c r="CF55" s="161"/>
      <c r="CG55" s="161"/>
      <c r="CJ55" s="161"/>
      <c r="CK55" s="161"/>
      <c r="CN55" s="161"/>
      <c r="CO55" s="161"/>
      <c r="CR55" s="161"/>
      <c r="CS55" s="161"/>
      <c r="CV55" s="161"/>
      <c r="CW55" s="161"/>
      <c r="CZ55" s="161"/>
      <c r="DA55" s="161"/>
      <c r="DD55" s="161"/>
      <c r="DE55" s="161"/>
      <c r="DH55" s="161"/>
      <c r="DI55" s="161"/>
      <c r="DL55" s="161"/>
      <c r="DM55" s="161"/>
      <c r="DP55" s="161"/>
      <c r="DQ55" s="161"/>
      <c r="DT55" s="161"/>
      <c r="DU55" s="161"/>
      <c r="DX55" s="161"/>
      <c r="DY55" s="161"/>
      <c r="EB55" s="161"/>
      <c r="EC55" s="161"/>
      <c r="EF55" s="161"/>
      <c r="EG55" s="161"/>
      <c r="EJ55" s="161"/>
      <c r="EK55" s="161"/>
    </row>
    <row r="56" spans="1:141" x14ac:dyDescent="0.25">
      <c r="B56" s="159"/>
      <c r="D56" s="161"/>
      <c r="H56" s="161"/>
      <c r="I56" s="161"/>
      <c r="L56" s="161"/>
      <c r="M56" s="161"/>
      <c r="P56" s="161"/>
      <c r="Q56" s="161"/>
      <c r="T56" s="161"/>
      <c r="U56" s="161"/>
      <c r="X56" s="161"/>
      <c r="Y56" s="161"/>
      <c r="AB56" s="161"/>
      <c r="AC56" s="161"/>
      <c r="AF56" s="161"/>
      <c r="AG56" s="161"/>
      <c r="AJ56" s="161"/>
      <c r="AK56" s="161"/>
      <c r="AN56" s="161"/>
      <c r="AO56" s="161"/>
      <c r="AR56" s="161"/>
      <c r="AS56" s="161"/>
      <c r="AV56" s="161"/>
      <c r="AW56" s="161"/>
      <c r="AZ56" s="161"/>
      <c r="BA56" s="161"/>
      <c r="BD56" s="161"/>
      <c r="BE56" s="161"/>
      <c r="BH56" s="161"/>
      <c r="BI56" s="161"/>
      <c r="BL56" s="161"/>
      <c r="BM56" s="161"/>
      <c r="BP56" s="161"/>
      <c r="BQ56" s="161"/>
      <c r="BT56" s="161"/>
      <c r="BU56" s="161"/>
      <c r="BX56" s="161"/>
      <c r="BY56" s="161"/>
      <c r="CB56" s="161"/>
      <c r="CC56" s="161"/>
      <c r="CF56" s="161"/>
      <c r="CG56" s="161"/>
      <c r="CJ56" s="161"/>
      <c r="CK56" s="161"/>
      <c r="CN56" s="161"/>
      <c r="CO56" s="161"/>
      <c r="CR56" s="161"/>
      <c r="CS56" s="161"/>
      <c r="CV56" s="161"/>
      <c r="CW56" s="161"/>
      <c r="CZ56" s="161"/>
      <c r="DA56" s="161"/>
      <c r="DD56" s="161"/>
      <c r="DE56" s="161"/>
      <c r="DH56" s="161"/>
      <c r="DI56" s="161"/>
      <c r="DL56" s="161"/>
      <c r="DM56" s="161"/>
      <c r="DP56" s="161"/>
      <c r="DQ56" s="161"/>
      <c r="DT56" s="161"/>
      <c r="DU56" s="161"/>
      <c r="DX56" s="161"/>
      <c r="DY56" s="161"/>
      <c r="EB56" s="161"/>
      <c r="EC56" s="161"/>
      <c r="EF56" s="161"/>
      <c r="EG56" s="161"/>
      <c r="EJ56" s="161"/>
      <c r="EK56" s="161"/>
    </row>
    <row r="57" spans="1:141" x14ac:dyDescent="0.25">
      <c r="B57" s="159"/>
      <c r="D57" s="161"/>
      <c r="H57" s="161"/>
      <c r="I57" s="161"/>
      <c r="L57" s="161"/>
      <c r="M57" s="161"/>
      <c r="P57" s="161"/>
      <c r="Q57" s="161"/>
      <c r="T57" s="161"/>
      <c r="U57" s="161"/>
      <c r="X57" s="161"/>
      <c r="Y57" s="161"/>
      <c r="AB57" s="161"/>
      <c r="AC57" s="161"/>
      <c r="AF57" s="161"/>
      <c r="AG57" s="161"/>
      <c r="AJ57" s="161"/>
      <c r="AK57" s="161"/>
      <c r="AN57" s="161"/>
      <c r="AO57" s="161"/>
      <c r="AR57" s="161"/>
      <c r="AS57" s="161"/>
      <c r="AV57" s="161"/>
      <c r="AW57" s="161"/>
      <c r="AZ57" s="161"/>
      <c r="BA57" s="161"/>
      <c r="BD57" s="161"/>
      <c r="BE57" s="161"/>
      <c r="BH57" s="161"/>
      <c r="BI57" s="161"/>
      <c r="BL57" s="161"/>
      <c r="BM57" s="161"/>
      <c r="BP57" s="161"/>
      <c r="BQ57" s="161"/>
      <c r="BT57" s="161"/>
      <c r="BU57" s="161"/>
      <c r="BX57" s="161"/>
      <c r="BY57" s="161"/>
      <c r="CB57" s="161"/>
      <c r="CC57" s="161"/>
      <c r="CF57" s="161"/>
      <c r="CG57" s="161"/>
      <c r="CJ57" s="161"/>
      <c r="CK57" s="161"/>
      <c r="CN57" s="161"/>
      <c r="CO57" s="161"/>
      <c r="CR57" s="161"/>
      <c r="CS57" s="161"/>
      <c r="CV57" s="161"/>
      <c r="CW57" s="161"/>
      <c r="CZ57" s="161"/>
      <c r="DA57" s="161"/>
      <c r="DD57" s="161"/>
      <c r="DE57" s="161"/>
      <c r="DH57" s="161"/>
      <c r="DI57" s="161"/>
      <c r="DL57" s="161"/>
      <c r="DM57" s="161"/>
      <c r="DP57" s="161"/>
      <c r="DQ57" s="161"/>
      <c r="DT57" s="161"/>
      <c r="DU57" s="161"/>
      <c r="DX57" s="161"/>
      <c r="DY57" s="161"/>
      <c r="EB57" s="161"/>
      <c r="EC57" s="161"/>
      <c r="EF57" s="161"/>
      <c r="EG57" s="161"/>
      <c r="EJ57" s="161"/>
      <c r="EK57" s="161"/>
    </row>
    <row r="58" spans="1:141" ht="29.25" customHeight="1" x14ac:dyDescent="0.25">
      <c r="A58" s="121" t="s">
        <v>140</v>
      </c>
      <c r="B58" s="162"/>
      <c r="C58" s="160" t="s">
        <v>141</v>
      </c>
    </row>
  </sheetData>
  <mergeCells count="2">
    <mergeCell ref="A2:C2"/>
    <mergeCell ref="A3:C3"/>
  </mergeCells>
  <pageMargins left="0.7" right="0.7" top="0.75" bottom="0.75" header="0.3" footer="0.3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8"/>
  <sheetViews>
    <sheetView tabSelected="1" topLeftCell="A16" zoomScaleNormal="100" workbookViewId="0">
      <selection activeCell="B20" sqref="B20"/>
    </sheetView>
  </sheetViews>
  <sheetFormatPr defaultRowHeight="13.2" x14ac:dyDescent="0.25"/>
  <cols>
    <col min="1" max="1" width="32.109375" style="166" customWidth="1"/>
    <col min="2" max="2" width="21.6640625" style="166" customWidth="1"/>
    <col min="3" max="3" width="20.33203125" style="166" customWidth="1"/>
    <col min="4" max="4" width="26.33203125" style="166" customWidth="1"/>
    <col min="5" max="256" width="8.88671875" style="166"/>
    <col min="257" max="257" width="32.109375" style="166" customWidth="1"/>
    <col min="258" max="258" width="21.6640625" style="166" customWidth="1"/>
    <col min="259" max="259" width="20.33203125" style="166" customWidth="1"/>
    <col min="260" max="260" width="26.33203125" style="166" customWidth="1"/>
    <col min="261" max="512" width="8.88671875" style="166"/>
    <col min="513" max="513" width="32.109375" style="166" customWidth="1"/>
    <col min="514" max="514" width="21.6640625" style="166" customWidth="1"/>
    <col min="515" max="515" width="20.33203125" style="166" customWidth="1"/>
    <col min="516" max="516" width="26.33203125" style="166" customWidth="1"/>
    <col min="517" max="768" width="8.88671875" style="166"/>
    <col min="769" max="769" width="32.109375" style="166" customWidth="1"/>
    <col min="770" max="770" width="21.6640625" style="166" customWidth="1"/>
    <col min="771" max="771" width="20.33203125" style="166" customWidth="1"/>
    <col min="772" max="772" width="26.33203125" style="166" customWidth="1"/>
    <col min="773" max="1024" width="8.88671875" style="166"/>
    <col min="1025" max="1025" width="32.109375" style="166" customWidth="1"/>
    <col min="1026" max="1026" width="21.6640625" style="166" customWidth="1"/>
    <col min="1027" max="1027" width="20.33203125" style="166" customWidth="1"/>
    <col min="1028" max="1028" width="26.33203125" style="166" customWidth="1"/>
    <col min="1029" max="1280" width="8.88671875" style="166"/>
    <col min="1281" max="1281" width="32.109375" style="166" customWidth="1"/>
    <col min="1282" max="1282" width="21.6640625" style="166" customWidth="1"/>
    <col min="1283" max="1283" width="20.33203125" style="166" customWidth="1"/>
    <col min="1284" max="1284" width="26.33203125" style="166" customWidth="1"/>
    <col min="1285" max="1536" width="8.88671875" style="166"/>
    <col min="1537" max="1537" width="32.109375" style="166" customWidth="1"/>
    <col min="1538" max="1538" width="21.6640625" style="166" customWidth="1"/>
    <col min="1539" max="1539" width="20.33203125" style="166" customWidth="1"/>
    <col min="1540" max="1540" width="26.33203125" style="166" customWidth="1"/>
    <col min="1541" max="1792" width="8.88671875" style="166"/>
    <col min="1793" max="1793" width="32.109375" style="166" customWidth="1"/>
    <col min="1794" max="1794" width="21.6640625" style="166" customWidth="1"/>
    <col min="1795" max="1795" width="20.33203125" style="166" customWidth="1"/>
    <col min="1796" max="1796" width="26.33203125" style="166" customWidth="1"/>
    <col min="1797" max="2048" width="8.88671875" style="166"/>
    <col min="2049" max="2049" width="32.109375" style="166" customWidth="1"/>
    <col min="2050" max="2050" width="21.6640625" style="166" customWidth="1"/>
    <col min="2051" max="2051" width="20.33203125" style="166" customWidth="1"/>
    <col min="2052" max="2052" width="26.33203125" style="166" customWidth="1"/>
    <col min="2053" max="2304" width="8.88671875" style="166"/>
    <col min="2305" max="2305" width="32.109375" style="166" customWidth="1"/>
    <col min="2306" max="2306" width="21.6640625" style="166" customWidth="1"/>
    <col min="2307" max="2307" width="20.33203125" style="166" customWidth="1"/>
    <col min="2308" max="2308" width="26.33203125" style="166" customWidth="1"/>
    <col min="2309" max="2560" width="8.88671875" style="166"/>
    <col min="2561" max="2561" width="32.109375" style="166" customWidth="1"/>
    <col min="2562" max="2562" width="21.6640625" style="166" customWidth="1"/>
    <col min="2563" max="2563" width="20.33203125" style="166" customWidth="1"/>
    <col min="2564" max="2564" width="26.33203125" style="166" customWidth="1"/>
    <col min="2565" max="2816" width="8.88671875" style="166"/>
    <col min="2817" max="2817" width="32.109375" style="166" customWidth="1"/>
    <col min="2818" max="2818" width="21.6640625" style="166" customWidth="1"/>
    <col min="2819" max="2819" width="20.33203125" style="166" customWidth="1"/>
    <col min="2820" max="2820" width="26.33203125" style="166" customWidth="1"/>
    <col min="2821" max="3072" width="8.88671875" style="166"/>
    <col min="3073" max="3073" width="32.109375" style="166" customWidth="1"/>
    <col min="3074" max="3074" width="21.6640625" style="166" customWidth="1"/>
    <col min="3075" max="3075" width="20.33203125" style="166" customWidth="1"/>
    <col min="3076" max="3076" width="26.33203125" style="166" customWidth="1"/>
    <col min="3077" max="3328" width="8.88671875" style="166"/>
    <col min="3329" max="3329" width="32.109375" style="166" customWidth="1"/>
    <col min="3330" max="3330" width="21.6640625" style="166" customWidth="1"/>
    <col min="3331" max="3331" width="20.33203125" style="166" customWidth="1"/>
    <col min="3332" max="3332" width="26.33203125" style="166" customWidth="1"/>
    <col min="3333" max="3584" width="8.88671875" style="166"/>
    <col min="3585" max="3585" width="32.109375" style="166" customWidth="1"/>
    <col min="3586" max="3586" width="21.6640625" style="166" customWidth="1"/>
    <col min="3587" max="3587" width="20.33203125" style="166" customWidth="1"/>
    <col min="3588" max="3588" width="26.33203125" style="166" customWidth="1"/>
    <col min="3589" max="3840" width="8.88671875" style="166"/>
    <col min="3841" max="3841" width="32.109375" style="166" customWidth="1"/>
    <col min="3842" max="3842" width="21.6640625" style="166" customWidth="1"/>
    <col min="3843" max="3843" width="20.33203125" style="166" customWidth="1"/>
    <col min="3844" max="3844" width="26.33203125" style="166" customWidth="1"/>
    <col min="3845" max="4096" width="8.88671875" style="166"/>
    <col min="4097" max="4097" width="32.109375" style="166" customWidth="1"/>
    <col min="4098" max="4098" width="21.6640625" style="166" customWidth="1"/>
    <col min="4099" max="4099" width="20.33203125" style="166" customWidth="1"/>
    <col min="4100" max="4100" width="26.33203125" style="166" customWidth="1"/>
    <col min="4101" max="4352" width="8.88671875" style="166"/>
    <col min="4353" max="4353" width="32.109375" style="166" customWidth="1"/>
    <col min="4354" max="4354" width="21.6640625" style="166" customWidth="1"/>
    <col min="4355" max="4355" width="20.33203125" style="166" customWidth="1"/>
    <col min="4356" max="4356" width="26.33203125" style="166" customWidth="1"/>
    <col min="4357" max="4608" width="8.88671875" style="166"/>
    <col min="4609" max="4609" width="32.109375" style="166" customWidth="1"/>
    <col min="4610" max="4610" width="21.6640625" style="166" customWidth="1"/>
    <col min="4611" max="4611" width="20.33203125" style="166" customWidth="1"/>
    <col min="4612" max="4612" width="26.33203125" style="166" customWidth="1"/>
    <col min="4613" max="4864" width="8.88671875" style="166"/>
    <col min="4865" max="4865" width="32.109375" style="166" customWidth="1"/>
    <col min="4866" max="4866" width="21.6640625" style="166" customWidth="1"/>
    <col min="4867" max="4867" width="20.33203125" style="166" customWidth="1"/>
    <col min="4868" max="4868" width="26.33203125" style="166" customWidth="1"/>
    <col min="4869" max="5120" width="8.88671875" style="166"/>
    <col min="5121" max="5121" width="32.109375" style="166" customWidth="1"/>
    <col min="5122" max="5122" width="21.6640625" style="166" customWidth="1"/>
    <col min="5123" max="5123" width="20.33203125" style="166" customWidth="1"/>
    <col min="5124" max="5124" width="26.33203125" style="166" customWidth="1"/>
    <col min="5125" max="5376" width="8.88671875" style="166"/>
    <col min="5377" max="5377" width="32.109375" style="166" customWidth="1"/>
    <col min="5378" max="5378" width="21.6640625" style="166" customWidth="1"/>
    <col min="5379" max="5379" width="20.33203125" style="166" customWidth="1"/>
    <col min="5380" max="5380" width="26.33203125" style="166" customWidth="1"/>
    <col min="5381" max="5632" width="8.88671875" style="166"/>
    <col min="5633" max="5633" width="32.109375" style="166" customWidth="1"/>
    <col min="5634" max="5634" width="21.6640625" style="166" customWidth="1"/>
    <col min="5635" max="5635" width="20.33203125" style="166" customWidth="1"/>
    <col min="5636" max="5636" width="26.33203125" style="166" customWidth="1"/>
    <col min="5637" max="5888" width="8.88671875" style="166"/>
    <col min="5889" max="5889" width="32.109375" style="166" customWidth="1"/>
    <col min="5890" max="5890" width="21.6640625" style="166" customWidth="1"/>
    <col min="5891" max="5891" width="20.33203125" style="166" customWidth="1"/>
    <col min="5892" max="5892" width="26.33203125" style="166" customWidth="1"/>
    <col min="5893" max="6144" width="8.88671875" style="166"/>
    <col min="6145" max="6145" width="32.109375" style="166" customWidth="1"/>
    <col min="6146" max="6146" width="21.6640625" style="166" customWidth="1"/>
    <col min="6147" max="6147" width="20.33203125" style="166" customWidth="1"/>
    <col min="6148" max="6148" width="26.33203125" style="166" customWidth="1"/>
    <col min="6149" max="6400" width="8.88671875" style="166"/>
    <col min="6401" max="6401" width="32.109375" style="166" customWidth="1"/>
    <col min="6402" max="6402" width="21.6640625" style="166" customWidth="1"/>
    <col min="6403" max="6403" width="20.33203125" style="166" customWidth="1"/>
    <col min="6404" max="6404" width="26.33203125" style="166" customWidth="1"/>
    <col min="6405" max="6656" width="8.88671875" style="166"/>
    <col min="6657" max="6657" width="32.109375" style="166" customWidth="1"/>
    <col min="6658" max="6658" width="21.6640625" style="166" customWidth="1"/>
    <col min="6659" max="6659" width="20.33203125" style="166" customWidth="1"/>
    <col min="6660" max="6660" width="26.33203125" style="166" customWidth="1"/>
    <col min="6661" max="6912" width="8.88671875" style="166"/>
    <col min="6913" max="6913" width="32.109375" style="166" customWidth="1"/>
    <col min="6914" max="6914" width="21.6640625" style="166" customWidth="1"/>
    <col min="6915" max="6915" width="20.33203125" style="166" customWidth="1"/>
    <col min="6916" max="6916" width="26.33203125" style="166" customWidth="1"/>
    <col min="6917" max="7168" width="8.88671875" style="166"/>
    <col min="7169" max="7169" width="32.109375" style="166" customWidth="1"/>
    <col min="7170" max="7170" width="21.6640625" style="166" customWidth="1"/>
    <col min="7171" max="7171" width="20.33203125" style="166" customWidth="1"/>
    <col min="7172" max="7172" width="26.33203125" style="166" customWidth="1"/>
    <col min="7173" max="7424" width="8.88671875" style="166"/>
    <col min="7425" max="7425" width="32.109375" style="166" customWidth="1"/>
    <col min="7426" max="7426" width="21.6640625" style="166" customWidth="1"/>
    <col min="7427" max="7427" width="20.33203125" style="166" customWidth="1"/>
    <col min="7428" max="7428" width="26.33203125" style="166" customWidth="1"/>
    <col min="7429" max="7680" width="8.88671875" style="166"/>
    <col min="7681" max="7681" width="32.109375" style="166" customWidth="1"/>
    <col min="7682" max="7682" width="21.6640625" style="166" customWidth="1"/>
    <col min="7683" max="7683" width="20.33203125" style="166" customWidth="1"/>
    <col min="7684" max="7684" width="26.33203125" style="166" customWidth="1"/>
    <col min="7685" max="7936" width="8.88671875" style="166"/>
    <col min="7937" max="7937" width="32.109375" style="166" customWidth="1"/>
    <col min="7938" max="7938" width="21.6640625" style="166" customWidth="1"/>
    <col min="7939" max="7939" width="20.33203125" style="166" customWidth="1"/>
    <col min="7940" max="7940" width="26.33203125" style="166" customWidth="1"/>
    <col min="7941" max="8192" width="8.88671875" style="166"/>
    <col min="8193" max="8193" width="32.109375" style="166" customWidth="1"/>
    <col min="8194" max="8194" width="21.6640625" style="166" customWidth="1"/>
    <col min="8195" max="8195" width="20.33203125" style="166" customWidth="1"/>
    <col min="8196" max="8196" width="26.33203125" style="166" customWidth="1"/>
    <col min="8197" max="8448" width="8.88671875" style="166"/>
    <col min="8449" max="8449" width="32.109375" style="166" customWidth="1"/>
    <col min="8450" max="8450" width="21.6640625" style="166" customWidth="1"/>
    <col min="8451" max="8451" width="20.33203125" style="166" customWidth="1"/>
    <col min="8452" max="8452" width="26.33203125" style="166" customWidth="1"/>
    <col min="8453" max="8704" width="8.88671875" style="166"/>
    <col min="8705" max="8705" width="32.109375" style="166" customWidth="1"/>
    <col min="8706" max="8706" width="21.6640625" style="166" customWidth="1"/>
    <col min="8707" max="8707" width="20.33203125" style="166" customWidth="1"/>
    <col min="8708" max="8708" width="26.33203125" style="166" customWidth="1"/>
    <col min="8709" max="8960" width="8.88671875" style="166"/>
    <col min="8961" max="8961" width="32.109375" style="166" customWidth="1"/>
    <col min="8962" max="8962" width="21.6640625" style="166" customWidth="1"/>
    <col min="8963" max="8963" width="20.33203125" style="166" customWidth="1"/>
    <col min="8964" max="8964" width="26.33203125" style="166" customWidth="1"/>
    <col min="8965" max="9216" width="8.88671875" style="166"/>
    <col min="9217" max="9217" width="32.109375" style="166" customWidth="1"/>
    <col min="9218" max="9218" width="21.6640625" style="166" customWidth="1"/>
    <col min="9219" max="9219" width="20.33203125" style="166" customWidth="1"/>
    <col min="9220" max="9220" width="26.33203125" style="166" customWidth="1"/>
    <col min="9221" max="9472" width="8.88671875" style="166"/>
    <col min="9473" max="9473" width="32.109375" style="166" customWidth="1"/>
    <col min="9474" max="9474" width="21.6640625" style="166" customWidth="1"/>
    <col min="9475" max="9475" width="20.33203125" style="166" customWidth="1"/>
    <col min="9476" max="9476" width="26.33203125" style="166" customWidth="1"/>
    <col min="9477" max="9728" width="8.88671875" style="166"/>
    <col min="9729" max="9729" width="32.109375" style="166" customWidth="1"/>
    <col min="9730" max="9730" width="21.6640625" style="166" customWidth="1"/>
    <col min="9731" max="9731" width="20.33203125" style="166" customWidth="1"/>
    <col min="9732" max="9732" width="26.33203125" style="166" customWidth="1"/>
    <col min="9733" max="9984" width="8.88671875" style="166"/>
    <col min="9985" max="9985" width="32.109375" style="166" customWidth="1"/>
    <col min="9986" max="9986" width="21.6640625" style="166" customWidth="1"/>
    <col min="9987" max="9987" width="20.33203125" style="166" customWidth="1"/>
    <col min="9988" max="9988" width="26.33203125" style="166" customWidth="1"/>
    <col min="9989" max="10240" width="8.88671875" style="166"/>
    <col min="10241" max="10241" width="32.109375" style="166" customWidth="1"/>
    <col min="10242" max="10242" width="21.6640625" style="166" customWidth="1"/>
    <col min="10243" max="10243" width="20.33203125" style="166" customWidth="1"/>
    <col min="10244" max="10244" width="26.33203125" style="166" customWidth="1"/>
    <col min="10245" max="10496" width="8.88671875" style="166"/>
    <col min="10497" max="10497" width="32.109375" style="166" customWidth="1"/>
    <col min="10498" max="10498" width="21.6640625" style="166" customWidth="1"/>
    <col min="10499" max="10499" width="20.33203125" style="166" customWidth="1"/>
    <col min="10500" max="10500" width="26.33203125" style="166" customWidth="1"/>
    <col min="10501" max="10752" width="8.88671875" style="166"/>
    <col min="10753" max="10753" width="32.109375" style="166" customWidth="1"/>
    <col min="10754" max="10754" width="21.6640625" style="166" customWidth="1"/>
    <col min="10755" max="10755" width="20.33203125" style="166" customWidth="1"/>
    <col min="10756" max="10756" width="26.33203125" style="166" customWidth="1"/>
    <col min="10757" max="11008" width="8.88671875" style="166"/>
    <col min="11009" max="11009" width="32.109375" style="166" customWidth="1"/>
    <col min="11010" max="11010" width="21.6640625" style="166" customWidth="1"/>
    <col min="11011" max="11011" width="20.33203125" style="166" customWidth="1"/>
    <col min="11012" max="11012" width="26.33203125" style="166" customWidth="1"/>
    <col min="11013" max="11264" width="8.88671875" style="166"/>
    <col min="11265" max="11265" width="32.109375" style="166" customWidth="1"/>
    <col min="11266" max="11266" width="21.6640625" style="166" customWidth="1"/>
    <col min="11267" max="11267" width="20.33203125" style="166" customWidth="1"/>
    <col min="11268" max="11268" width="26.33203125" style="166" customWidth="1"/>
    <col min="11269" max="11520" width="8.88671875" style="166"/>
    <col min="11521" max="11521" width="32.109375" style="166" customWidth="1"/>
    <col min="11522" max="11522" width="21.6640625" style="166" customWidth="1"/>
    <col min="11523" max="11523" width="20.33203125" style="166" customWidth="1"/>
    <col min="11524" max="11524" width="26.33203125" style="166" customWidth="1"/>
    <col min="11525" max="11776" width="8.88671875" style="166"/>
    <col min="11777" max="11777" width="32.109375" style="166" customWidth="1"/>
    <col min="11778" max="11778" width="21.6640625" style="166" customWidth="1"/>
    <col min="11779" max="11779" width="20.33203125" style="166" customWidth="1"/>
    <col min="11780" max="11780" width="26.33203125" style="166" customWidth="1"/>
    <col min="11781" max="12032" width="8.88671875" style="166"/>
    <col min="12033" max="12033" width="32.109375" style="166" customWidth="1"/>
    <col min="12034" max="12034" width="21.6640625" style="166" customWidth="1"/>
    <col min="12035" max="12035" width="20.33203125" style="166" customWidth="1"/>
    <col min="12036" max="12036" width="26.33203125" style="166" customWidth="1"/>
    <col min="12037" max="12288" width="8.88671875" style="166"/>
    <col min="12289" max="12289" width="32.109375" style="166" customWidth="1"/>
    <col min="12290" max="12290" width="21.6640625" style="166" customWidth="1"/>
    <col min="12291" max="12291" width="20.33203125" style="166" customWidth="1"/>
    <col min="12292" max="12292" width="26.33203125" style="166" customWidth="1"/>
    <col min="12293" max="12544" width="8.88671875" style="166"/>
    <col min="12545" max="12545" width="32.109375" style="166" customWidth="1"/>
    <col min="12546" max="12546" width="21.6640625" style="166" customWidth="1"/>
    <col min="12547" max="12547" width="20.33203125" style="166" customWidth="1"/>
    <col min="12548" max="12548" width="26.33203125" style="166" customWidth="1"/>
    <col min="12549" max="12800" width="8.88671875" style="166"/>
    <col min="12801" max="12801" width="32.109375" style="166" customWidth="1"/>
    <col min="12802" max="12802" width="21.6640625" style="166" customWidth="1"/>
    <col min="12803" max="12803" width="20.33203125" style="166" customWidth="1"/>
    <col min="12804" max="12804" width="26.33203125" style="166" customWidth="1"/>
    <col min="12805" max="13056" width="8.88671875" style="166"/>
    <col min="13057" max="13057" width="32.109375" style="166" customWidth="1"/>
    <col min="13058" max="13058" width="21.6640625" style="166" customWidth="1"/>
    <col min="13059" max="13059" width="20.33203125" style="166" customWidth="1"/>
    <col min="13060" max="13060" width="26.33203125" style="166" customWidth="1"/>
    <col min="13061" max="13312" width="8.88671875" style="166"/>
    <col min="13313" max="13313" width="32.109375" style="166" customWidth="1"/>
    <col min="13314" max="13314" width="21.6640625" style="166" customWidth="1"/>
    <col min="13315" max="13315" width="20.33203125" style="166" customWidth="1"/>
    <col min="13316" max="13316" width="26.33203125" style="166" customWidth="1"/>
    <col min="13317" max="13568" width="8.88671875" style="166"/>
    <col min="13569" max="13569" width="32.109375" style="166" customWidth="1"/>
    <col min="13570" max="13570" width="21.6640625" style="166" customWidth="1"/>
    <col min="13571" max="13571" width="20.33203125" style="166" customWidth="1"/>
    <col min="13572" max="13572" width="26.33203125" style="166" customWidth="1"/>
    <col min="13573" max="13824" width="8.88671875" style="166"/>
    <col min="13825" max="13825" width="32.109375" style="166" customWidth="1"/>
    <col min="13826" max="13826" width="21.6640625" style="166" customWidth="1"/>
    <col min="13827" max="13827" width="20.33203125" style="166" customWidth="1"/>
    <col min="13828" max="13828" width="26.33203125" style="166" customWidth="1"/>
    <col min="13829" max="14080" width="8.88671875" style="166"/>
    <col min="14081" max="14081" width="32.109375" style="166" customWidth="1"/>
    <col min="14082" max="14082" width="21.6640625" style="166" customWidth="1"/>
    <col min="14083" max="14083" width="20.33203125" style="166" customWidth="1"/>
    <col min="14084" max="14084" width="26.33203125" style="166" customWidth="1"/>
    <col min="14085" max="14336" width="8.88671875" style="166"/>
    <col min="14337" max="14337" width="32.109375" style="166" customWidth="1"/>
    <col min="14338" max="14338" width="21.6640625" style="166" customWidth="1"/>
    <col min="14339" max="14339" width="20.33203125" style="166" customWidth="1"/>
    <col min="14340" max="14340" width="26.33203125" style="166" customWidth="1"/>
    <col min="14341" max="14592" width="8.88671875" style="166"/>
    <col min="14593" max="14593" width="32.109375" style="166" customWidth="1"/>
    <col min="14594" max="14594" width="21.6640625" style="166" customWidth="1"/>
    <col min="14595" max="14595" width="20.33203125" style="166" customWidth="1"/>
    <col min="14596" max="14596" width="26.33203125" style="166" customWidth="1"/>
    <col min="14597" max="14848" width="8.88671875" style="166"/>
    <col min="14849" max="14849" width="32.109375" style="166" customWidth="1"/>
    <col min="14850" max="14850" width="21.6640625" style="166" customWidth="1"/>
    <col min="14851" max="14851" width="20.33203125" style="166" customWidth="1"/>
    <col min="14852" max="14852" width="26.33203125" style="166" customWidth="1"/>
    <col min="14853" max="15104" width="8.88671875" style="166"/>
    <col min="15105" max="15105" width="32.109375" style="166" customWidth="1"/>
    <col min="15106" max="15106" width="21.6640625" style="166" customWidth="1"/>
    <col min="15107" max="15107" width="20.33203125" style="166" customWidth="1"/>
    <col min="15108" max="15108" width="26.33203125" style="166" customWidth="1"/>
    <col min="15109" max="15360" width="8.88671875" style="166"/>
    <col min="15361" max="15361" width="32.109375" style="166" customWidth="1"/>
    <col min="15362" max="15362" width="21.6640625" style="166" customWidth="1"/>
    <col min="15363" max="15363" width="20.33203125" style="166" customWidth="1"/>
    <col min="15364" max="15364" width="26.33203125" style="166" customWidth="1"/>
    <col min="15365" max="15616" width="8.88671875" style="166"/>
    <col min="15617" max="15617" width="32.109375" style="166" customWidth="1"/>
    <col min="15618" max="15618" width="21.6640625" style="166" customWidth="1"/>
    <col min="15619" max="15619" width="20.33203125" style="166" customWidth="1"/>
    <col min="15620" max="15620" width="26.33203125" style="166" customWidth="1"/>
    <col min="15621" max="15872" width="8.88671875" style="166"/>
    <col min="15873" max="15873" width="32.109375" style="166" customWidth="1"/>
    <col min="15874" max="15874" width="21.6640625" style="166" customWidth="1"/>
    <col min="15875" max="15875" width="20.33203125" style="166" customWidth="1"/>
    <col min="15876" max="15876" width="26.33203125" style="166" customWidth="1"/>
    <col min="15877" max="16128" width="8.88671875" style="166"/>
    <col min="16129" max="16129" width="32.109375" style="166" customWidth="1"/>
    <col min="16130" max="16130" width="21.6640625" style="166" customWidth="1"/>
    <col min="16131" max="16131" width="20.33203125" style="166" customWidth="1"/>
    <col min="16132" max="16132" width="26.33203125" style="166" customWidth="1"/>
    <col min="16133" max="16384" width="8.88671875" style="166"/>
  </cols>
  <sheetData>
    <row r="3" spans="1:4" ht="15.6" x14ac:dyDescent="0.3">
      <c r="A3" s="163"/>
      <c r="B3" s="164"/>
      <c r="C3" s="165"/>
      <c r="D3" s="165"/>
    </row>
    <row r="4" spans="1:4" ht="13.8" x14ac:dyDescent="0.25">
      <c r="A4" s="122" t="s">
        <v>89</v>
      </c>
      <c r="B4" s="167"/>
      <c r="C4" s="167"/>
      <c r="D4" s="168"/>
    </row>
    <row r="5" spans="1:4" ht="13.8" x14ac:dyDescent="0.25">
      <c r="A5" s="122" t="s">
        <v>142</v>
      </c>
      <c r="B5" s="169"/>
      <c r="C5" s="169"/>
      <c r="D5" s="170"/>
    </row>
    <row r="6" spans="1:4" ht="13.8" x14ac:dyDescent="0.25">
      <c r="A6" s="171"/>
      <c r="B6" s="170"/>
      <c r="C6" s="170"/>
      <c r="D6" s="170"/>
    </row>
    <row r="7" spans="1:4" ht="13.8" x14ac:dyDescent="0.25">
      <c r="A7" s="172"/>
      <c r="B7" s="173" t="s">
        <v>42</v>
      </c>
      <c r="C7" s="173" t="s">
        <v>143</v>
      </c>
      <c r="D7" s="174" t="s">
        <v>144</v>
      </c>
    </row>
    <row r="8" spans="1:4" ht="13.8" x14ac:dyDescent="0.25">
      <c r="A8" s="175"/>
      <c r="B8" s="176"/>
      <c r="C8" s="176"/>
      <c r="D8" s="176"/>
    </row>
    <row r="9" spans="1:4" ht="13.8" x14ac:dyDescent="0.25">
      <c r="A9" s="177" t="s">
        <v>145</v>
      </c>
      <c r="B9" s="178">
        <v>1734163</v>
      </c>
      <c r="C9" s="178">
        <v>372892</v>
      </c>
      <c r="D9" s="178">
        <f t="shared" ref="D9:D18" si="0">SUM(B9:C9)</f>
        <v>2107055</v>
      </c>
    </row>
    <row r="10" spans="1:4" ht="13.8" x14ac:dyDescent="0.25">
      <c r="A10" s="176" t="s">
        <v>146</v>
      </c>
      <c r="B10" s="179">
        <v>0</v>
      </c>
      <c r="C10" s="179">
        <v>0</v>
      </c>
      <c r="D10" s="180">
        <f t="shared" si="0"/>
        <v>0</v>
      </c>
    </row>
    <row r="11" spans="1:4" ht="27.6" x14ac:dyDescent="0.25">
      <c r="A11" s="181" t="s">
        <v>147</v>
      </c>
      <c r="B11" s="179">
        <v>0</v>
      </c>
      <c r="C11" s="179">
        <v>296323</v>
      </c>
      <c r="D11" s="182">
        <f t="shared" si="0"/>
        <v>296323</v>
      </c>
    </row>
    <row r="12" spans="1:4" ht="13.8" x14ac:dyDescent="0.25">
      <c r="A12" s="176" t="s">
        <v>148</v>
      </c>
      <c r="B12" s="179">
        <v>0</v>
      </c>
      <c r="C12" s="179">
        <v>-50651</v>
      </c>
      <c r="D12" s="179">
        <f t="shared" si="0"/>
        <v>-50651</v>
      </c>
    </row>
    <row r="13" spans="1:4" ht="41.4" x14ac:dyDescent="0.25">
      <c r="A13" s="181" t="s">
        <v>149</v>
      </c>
      <c r="B13" s="179">
        <v>202585</v>
      </c>
      <c r="C13" s="179">
        <v>-202585</v>
      </c>
      <c r="D13" s="179">
        <f t="shared" si="0"/>
        <v>0</v>
      </c>
    </row>
    <row r="14" spans="1:4" ht="13.8" x14ac:dyDescent="0.25">
      <c r="A14" s="177" t="s">
        <v>150</v>
      </c>
      <c r="B14" s="183">
        <f>SUM(B9:B13)</f>
        <v>1936748</v>
      </c>
      <c r="C14" s="183">
        <f>SUM(C9:C13)</f>
        <v>415979</v>
      </c>
      <c r="D14" s="183">
        <f>SUM(D9:D13)</f>
        <v>2352727</v>
      </c>
    </row>
    <row r="15" spans="1:4" ht="13.8" x14ac:dyDescent="0.25">
      <c r="A15" s="176" t="s">
        <v>146</v>
      </c>
      <c r="B15" s="179">
        <v>0</v>
      </c>
      <c r="C15" s="179">
        <v>0</v>
      </c>
      <c r="D15" s="180">
        <f t="shared" si="0"/>
        <v>0</v>
      </c>
    </row>
    <row r="16" spans="1:4" ht="27.6" x14ac:dyDescent="0.25">
      <c r="A16" s="181" t="s">
        <v>147</v>
      </c>
      <c r="B16" s="179">
        <v>0</v>
      </c>
      <c r="C16" s="179">
        <v>2845635.5</v>
      </c>
      <c r="D16" s="182">
        <f t="shared" si="0"/>
        <v>2845635.5</v>
      </c>
    </row>
    <row r="17" spans="1:4" ht="13.8" x14ac:dyDescent="0.25">
      <c r="A17" s="176" t="s">
        <v>148</v>
      </c>
      <c r="B17" s="179">
        <v>0</v>
      </c>
      <c r="C17" s="179">
        <v>-6</v>
      </c>
      <c r="D17" s="179">
        <f t="shared" si="0"/>
        <v>-6</v>
      </c>
    </row>
    <row r="18" spans="1:4" ht="41.4" x14ac:dyDescent="0.25">
      <c r="A18" s="181" t="s">
        <v>149</v>
      </c>
      <c r="B18" s="179">
        <v>276173</v>
      </c>
      <c r="C18" s="179">
        <v>-276173</v>
      </c>
      <c r="D18" s="179">
        <f t="shared" si="0"/>
        <v>0</v>
      </c>
    </row>
    <row r="19" spans="1:4" ht="13.8" x14ac:dyDescent="0.25">
      <c r="A19" s="177" t="s">
        <v>151</v>
      </c>
      <c r="B19" s="183">
        <f>SUM(B14:B18)</f>
        <v>2212921</v>
      </c>
      <c r="C19" s="183">
        <f>SUM(C14:C18)</f>
        <v>2985435.5</v>
      </c>
      <c r="D19" s="183">
        <f>SUM(D14:D18)</f>
        <v>5198356.5</v>
      </c>
    </row>
    <row r="20" spans="1:4" ht="13.8" x14ac:dyDescent="0.25">
      <c r="A20" s="184"/>
      <c r="B20" s="185"/>
      <c r="C20" s="185"/>
      <c r="D20" s="186"/>
    </row>
    <row r="21" spans="1:4" ht="13.8" x14ac:dyDescent="0.25">
      <c r="A21" s="184"/>
      <c r="B21" s="185"/>
      <c r="C21" s="185"/>
      <c r="D21" s="186"/>
    </row>
    <row r="22" spans="1:4" ht="13.8" x14ac:dyDescent="0.25">
      <c r="A22" s="121" t="s">
        <v>138</v>
      </c>
      <c r="B22" s="2"/>
      <c r="C22" s="187"/>
      <c r="D22" s="121" t="s">
        <v>139</v>
      </c>
    </row>
    <row r="23" spans="1:4" ht="13.8" x14ac:dyDescent="0.25">
      <c r="A23" s="188"/>
      <c r="B23" s="2"/>
      <c r="C23" s="170"/>
      <c r="D23" s="121"/>
    </row>
    <row r="24" spans="1:4" ht="13.8" x14ac:dyDescent="0.25">
      <c r="A24" s="188"/>
      <c r="B24" s="2"/>
      <c r="C24" s="187"/>
      <c r="D24" s="121"/>
    </row>
    <row r="25" spans="1:4" ht="13.8" x14ac:dyDescent="0.25">
      <c r="A25" s="188" t="s">
        <v>49</v>
      </c>
      <c r="B25" s="2"/>
      <c r="C25" s="187"/>
      <c r="D25" s="121" t="s">
        <v>141</v>
      </c>
    </row>
    <row r="26" spans="1:4" ht="13.8" x14ac:dyDescent="0.25">
      <c r="A26" s="188"/>
      <c r="B26" s="2"/>
      <c r="C26" s="187"/>
      <c r="D26" s="121"/>
    </row>
    <row r="27" spans="1:4" ht="13.8" x14ac:dyDescent="0.25">
      <c r="A27" s="188"/>
      <c r="B27" s="2"/>
      <c r="C27" s="187"/>
      <c r="D27" s="121"/>
    </row>
    <row r="28" spans="1:4" ht="13.8" x14ac:dyDescent="0.25">
      <c r="A28" s="188"/>
      <c r="B28" s="2"/>
      <c r="C28" s="187"/>
      <c r="D28" s="121"/>
    </row>
    <row r="29" spans="1:4" ht="13.8" x14ac:dyDescent="0.25">
      <c r="A29" s="188"/>
      <c r="B29" s="2"/>
      <c r="C29" s="187"/>
      <c r="D29" s="121"/>
    </row>
    <row r="31" spans="1:4" x14ac:dyDescent="0.25">
      <c r="A31" s="189" t="s">
        <v>152</v>
      </c>
      <c r="B31" s="190" t="s">
        <v>153</v>
      </c>
      <c r="C31" s="190" t="s">
        <v>154</v>
      </c>
      <c r="D31" s="190" t="s">
        <v>155</v>
      </c>
    </row>
    <row r="32" spans="1:4" x14ac:dyDescent="0.25">
      <c r="A32" s="191" t="s">
        <v>156</v>
      </c>
      <c r="B32" s="192">
        <v>2934999</v>
      </c>
      <c r="C32" s="193">
        <v>304735</v>
      </c>
      <c r="D32" s="193">
        <v>281792</v>
      </c>
    </row>
    <row r="33" spans="1:4" x14ac:dyDescent="0.25">
      <c r="A33" s="194" t="s">
        <v>157</v>
      </c>
      <c r="B33" s="192">
        <v>5147920</v>
      </c>
      <c r="C33" s="193">
        <v>2241483</v>
      </c>
      <c r="D33" s="193">
        <v>2015955</v>
      </c>
    </row>
    <row r="37" spans="1:4" x14ac:dyDescent="0.25">
      <c r="B37" s="192"/>
      <c r="C37" s="193"/>
      <c r="D37" s="193"/>
    </row>
    <row r="38" spans="1:4" x14ac:dyDescent="0.25">
      <c r="B38" s="192"/>
      <c r="C38" s="193"/>
      <c r="D38" s="193"/>
    </row>
  </sheetData>
  <mergeCells count="2">
    <mergeCell ref="A4:C4"/>
    <mergeCell ref="A5:C5"/>
  </mergeCells>
  <pageMargins left="0.7" right="0.7" top="0.75" bottom="0.75" header="0.3" footer="0.3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офп_МСФО</vt:lpstr>
      <vt:lpstr>осп_МСФО</vt:lpstr>
      <vt:lpstr>ОДДС  МСФО</vt:lpstr>
      <vt:lpstr>кап.МСФО</vt:lpstr>
      <vt:lpstr>осп_МСФО!Область_печати</vt:lpstr>
      <vt:lpstr>офп_МСФО!Область_печати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2023-02-09T06:09:12Z</dcterms:modified>
</cp:coreProperties>
</file>