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Фин отчет декабрь 2021\"/>
    </mc:Choice>
  </mc:AlternateContent>
  <bookViews>
    <workbookView xWindow="0" yWindow="0" windowWidth="24000" windowHeight="9735" tabRatio="449" activeTab="4"/>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BS!$A$3:$D$51</definedName>
    <definedName name="_xlnm.Print_Area" localSheetId="1">PL!$A$3:$C$31</definedName>
  </definedNames>
  <calcPr calcId="152511"/>
</workbook>
</file>

<file path=xl/calcChain.xml><?xml version="1.0" encoding="utf-8"?>
<calcChain xmlns="http://schemas.openxmlformats.org/spreadsheetml/2006/main">
  <c r="D18" i="13" l="1"/>
  <c r="D17" i="13"/>
  <c r="D16" i="13"/>
  <c r="D15" i="13"/>
  <c r="D13" i="13"/>
  <c r="D12" i="13"/>
  <c r="D11" i="13"/>
  <c r="D10" i="13"/>
  <c r="C40" i="12"/>
  <c r="B40" i="12"/>
  <c r="C17" i="12"/>
  <c r="B17" i="12"/>
  <c r="C41" i="6"/>
  <c r="B41" i="6"/>
  <c r="C31" i="6"/>
  <c r="B31" i="6"/>
  <c r="C28" i="6"/>
  <c r="B28" i="6"/>
  <c r="B25" i="6"/>
  <c r="C25" i="6"/>
  <c r="C19" i="6"/>
  <c r="B19" i="6"/>
  <c r="C11" i="6"/>
  <c r="C13" i="6" s="1"/>
  <c r="B8" i="6"/>
  <c r="B11" i="6" s="1"/>
  <c r="B13" i="6" s="1"/>
  <c r="B35" i="3"/>
  <c r="C27" i="3"/>
  <c r="C25" i="3"/>
  <c r="C23" i="6" l="1"/>
  <c r="B23" i="6"/>
  <c r="D14" i="13" l="1"/>
  <c r="D9" i="13"/>
  <c r="D21" i="3"/>
  <c r="C21" i="3"/>
  <c r="B21" i="3"/>
  <c r="C19" i="13" l="1"/>
  <c r="B19" i="13" l="1"/>
  <c r="D19" i="13" s="1"/>
  <c r="C32" i="12"/>
  <c r="C34" i="12" s="1"/>
  <c r="C46" i="12"/>
  <c r="B32" i="12"/>
  <c r="B34" i="12" s="1"/>
  <c r="B46" i="12"/>
  <c r="B18" i="3"/>
  <c r="B12" i="3"/>
  <c r="B13" i="3" s="1"/>
  <c r="D12" i="3"/>
  <c r="D13" i="3" s="1"/>
  <c r="D18" i="3"/>
  <c r="C12" i="3"/>
  <c r="C13" i="3" s="1"/>
  <c r="C18" i="3"/>
  <c r="B46" i="3"/>
  <c r="B40" i="3"/>
  <c r="C46" i="3"/>
  <c r="D46" i="3"/>
  <c r="D40" i="3"/>
  <c r="C40" i="3"/>
  <c r="D48" i="3" l="1"/>
  <c r="C30" i="6"/>
  <c r="C48" i="3"/>
  <c r="B48" i="3"/>
  <c r="C22" i="3"/>
  <c r="C28" i="3" s="1"/>
  <c r="D22" i="3"/>
  <c r="D28" i="3" s="1"/>
  <c r="B22" i="3"/>
  <c r="B28" i="3" s="1"/>
  <c r="B48" i="12"/>
  <c r="B50" i="12" s="1"/>
  <c r="C48" i="12"/>
  <c r="C50" i="12" s="1"/>
  <c r="B30" i="6" l="1"/>
</calcChain>
</file>

<file path=xl/sharedStrings.xml><?xml version="1.0" encoding="utf-8"?>
<sst xmlns="http://schemas.openxmlformats.org/spreadsheetml/2006/main" count="278" uniqueCount="213">
  <si>
    <t>The correspondent account in NBKR</t>
  </si>
  <si>
    <t>Investments held to maturity</t>
  </si>
  <si>
    <t>Deferred tax liabilities</t>
  </si>
  <si>
    <t>Share capital</t>
  </si>
  <si>
    <t>Retained earnings</t>
  </si>
  <si>
    <t>Income tax expense</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</si>
  <si>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</si>
  <si>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</si>
  <si>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</si>
  <si>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</si>
  <si>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</si>
  <si>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</si>
  <si>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</si>
  <si>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</si>
  <si>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</si>
  <si>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</si>
  <si>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</si>
  <si>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</si>
  <si>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</si>
  <si>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</si>
  <si>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</si>
  <si>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</si>
  <si>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</si>
  <si>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</si>
  <si>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</si>
  <si>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</si>
  <si>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</si>
  <si>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</si>
  <si>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Fee and commission income</t>
  </si>
  <si>
    <t>Operating profit</t>
  </si>
  <si>
    <t>Total comprehensive income</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</si>
  <si>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</si>
  <si>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</si>
  <si>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</si>
  <si>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</si>
  <si>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</si>
  <si>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</si>
  <si>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</si>
  <si>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</si>
  <si>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</si>
  <si>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</si>
  <si>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</si>
  <si>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</si>
  <si>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</si>
  <si>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</si>
  <si>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</si>
  <si>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</si>
  <si>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</si>
  <si>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</si>
  <si>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</si>
  <si>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</si>
  <si>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</si>
  <si>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</si>
  <si>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</si>
  <si>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</si>
  <si>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</si>
  <si>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</si>
  <si>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</si>
  <si>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</si>
  <si>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</si>
  <si>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</si>
  <si>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</si>
  <si>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</si>
  <si>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</si>
  <si>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</si>
  <si>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</si>
  <si>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</si>
  <si>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</si>
  <si>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</si>
  <si>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</si>
  <si>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</si>
  <si>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</si>
  <si>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</si>
  <si>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</si>
  <si>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</si>
  <si>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</si>
  <si>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</si>
  <si>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</si>
  <si>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</si>
  <si>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</si>
  <si>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</si>
  <si>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</si>
  <si>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</si>
  <si>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</si>
  <si>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</si>
  <si>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</si>
  <si>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</si>
  <si>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</si>
  <si>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</si>
  <si>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</si>
  <si>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</si>
  <si>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</si>
  <si>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</si>
  <si>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</si>
  <si>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</si>
  <si>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</si>
  <si>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</si>
  <si>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</si>
  <si>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</si>
  <si>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</si>
  <si>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</si>
  <si>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</si>
  <si>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</si>
  <si>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</si>
  <si>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</si>
  <si>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</si>
  <si>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</si>
  <si>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</si>
  <si>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</si>
  <si>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</si>
  <si>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</si>
  <si>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</si>
  <si>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</si>
  <si>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</si>
  <si>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</si>
  <si>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</si>
  <si>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</si>
  <si>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</si>
  <si>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</si>
  <si>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</si>
  <si>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Total money market assets</t>
  </si>
  <si>
    <t>Reverse REPO agreement transactions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</si>
  <si>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</si>
  <si>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</si>
  <si>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</si>
  <si>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</si>
  <si>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</si>
  <si>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</si>
  <si>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</si>
  <si>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</si>
  <si>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</si>
  <si>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</si>
  <si>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</si>
  <si>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</si>
  <si>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</si>
  <si>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</si>
  <si>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</si>
  <si>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</si>
  <si>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</si>
  <si>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</si>
  <si>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</si>
  <si>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Encumbered with collateral for REPO transactions</t>
  </si>
  <si>
    <t>Funds in financial institutions</t>
  </si>
  <si>
    <t>As at 31 December 2019</t>
  </si>
  <si>
    <t>Tier I capital adequacy ratio (K2.2)</t>
  </si>
  <si>
    <t>not less than 4.5%</t>
  </si>
  <si>
    <t>1. During the reporting quarter, no securities were issued by the Bank;</t>
  </si>
  <si>
    <t>4. Other events (facts) stipulated by regulatory legal acts of the authorized state body for regulation of the securities market - no</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</si>
  <si>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</si>
  <si>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</si>
  <si>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</si>
  <si>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</si>
  <si>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</si>
  <si>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</si>
  <si>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</si>
  <si>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</si>
  <si>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</si>
  <si>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</si>
  <si>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</si>
  <si>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</si>
  <si>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</si>
  <si>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</si>
  <si>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</si>
  <si>
    <t>December 2020</t>
  </si>
  <si>
    <t>Assets right to use</t>
  </si>
  <si>
    <t>Lease liabilities</t>
  </si>
  <si>
    <t>OPERATING INCOME</t>
  </si>
  <si>
    <t>Administrative and operating expenses</t>
  </si>
  <si>
    <t>Provisions for impairment losses on other transactions</t>
  </si>
  <si>
    <t>Mr. J.SAGYNDYKOV</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</si>
  <si>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</si>
  <si>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</si>
  <si>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the requirements of the NBKR</t>
  </si>
  <si>
    <t>Reference</t>
  </si>
  <si>
    <t>* Profit in accordance with the requirements of the NBKR</t>
  </si>
  <si>
    <t>* Earnings per share in accordance with the requirements of the NBKR</t>
  </si>
  <si>
    <t>As at 31 December 2020</t>
  </si>
  <si>
    <t>2. The list of all major shareholders and shareholders, holders of a controlling block of shares and their shares in the number of shares by forms is indicated in Appendix 2 to the financial statements;</t>
  </si>
  <si>
    <t>3. Information on material facts affecting the financial and economic activities of the bank that took place in the reporting quarter:</t>
  </si>
  <si>
    <t>6. There are no changes in the amount of participation of persons included in the elected management bodies of the bank in the capital of the bank, as well as its subsidiaries and dependent companies;</t>
  </si>
  <si>
    <t>CEO</t>
  </si>
  <si>
    <t>Realized gains from Financial Instruments at fair value through profit or loss</t>
  </si>
  <si>
    <t>Repayment of lease obligations</t>
  </si>
  <si>
    <t>3. Information on material facts affecting the financial and economic activities of the bank that took place in the reporting quarter: there was no</t>
  </si>
  <si>
    <t>15. The decisions of the general meetings of shareholders for the reporting quarter were:</t>
  </si>
  <si>
    <t>As at 01 January 2022</t>
  </si>
  <si>
    <t>As at 31 December 2021</t>
  </si>
  <si>
    <t>December 2021</t>
  </si>
  <si>
    <t>December 2019</t>
  </si>
  <si>
    <t>For the period ended 31 December 2021</t>
  </si>
  <si>
    <t>December      2021</t>
  </si>
  <si>
    <t>December       2020</t>
  </si>
  <si>
    <t>Interest income calculated using the effective interest rate</t>
  </si>
  <si>
    <t>Interest income on REPO transactions</t>
  </si>
  <si>
    <t>Interest expenses</t>
  </si>
  <si>
    <t>Net interest income before provisions for impairment of interest bearing assets</t>
  </si>
  <si>
    <t>Formation of reserves for depreciation of assets on which interest is accrued</t>
  </si>
  <si>
    <t>NET INTEREST INCOME</t>
  </si>
  <si>
    <t>Commission expenses</t>
  </si>
  <si>
    <t>Net profit from operations with foreign currency</t>
  </si>
  <si>
    <t>Net income from financial instruments at fair value through profit or loss</t>
  </si>
  <si>
    <t>Profit before income tax expense</t>
  </si>
  <si>
    <t>Net profit</t>
  </si>
  <si>
    <t>Reporting period        IV - quarter 2021</t>
  </si>
  <si>
    <t>Previous period                IV - quarter 2020</t>
  </si>
  <si>
    <t xml:space="preserve">as of  December 31, 2021. </t>
  </si>
  <si>
    <t>for the fourth quarter of 2021</t>
  </si>
  <si>
    <t>Material facts affecting financial and economic activities and subject to mandatory disclosure as of December 31, 2021.</t>
  </si>
  <si>
    <t>Material facts include an event (fact) that may affect the financial and economic activities of the bank or the price of securities issued by the bank, including:</t>
  </si>
  <si>
    <t>5. Changes in the list of persons included in the management bodies of the bank (with the exception of the general meeting of participants) - were;</t>
  </si>
  <si>
    <t>From December 01, 2021, by the decision of the Board of Directors No. 36/5 dated December 01, 2021, Natalia Mokina was voluntarily dismissed from her position as Deputy CEO</t>
  </si>
  <si>
    <t>On December 06, 2021, by decision of the Board of Directors No. 36/6 dated December 01, 2021, Daniyar Mussabayev was appointed to the position of First Deputy CEO</t>
  </si>
  <si>
    <t>On November 26, 2021, an extraordinary general meeting of shareholders of the Bank was held, the form of holding was in person, the quorum of the meeting was 97.971%, based on the voting results of the extraordinary general meeting of shareholders, the following decisions were made:                                       1. Approve the composition of the counting commission in the amount of 3 (three) people.
2. Elect an external auditor to audit the activities of OJSC "Commercial Bank KYRGYZSTAN" and determine the amount of remuneration for the external auditor.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</si>
</sst>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s>
  <fonts count="24"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0"/>
      <name val="Arial"/>
      <family val="2"/>
      <charset val="204"/>
    </font>
    <font>
      <sz val="9"/>
      <name val="Arial"/>
      <family val="2"/>
      <charset val="204"/>
    </font>
    <font>
      <sz val="9"/>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1">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7">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21" fillId="0" borderId="0" applyFont="0" applyFill="0" applyBorder="0" applyAlignment="0" applyProtection="0"/>
    <xf numFmtId="0" fontId="4" fillId="0" borderId="0"/>
  </cellStyleXfs>
  <cellXfs count="194">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6" xfId="0" applyFont="1" applyBorder="1" applyAlignment="1">
      <alignment horizontal="center" vertical="center" wrapText="1"/>
    </xf>
    <xf numFmtId="0" fontId="10" fillId="0" borderId="0" xfId="0" applyFont="1" applyAlignment="1">
      <alignment horizontal="center" vertical="center"/>
    </xf>
    <xf numFmtId="172" fontId="10" fillId="0" borderId="6" xfId="0" applyNumberFormat="1" applyFont="1" applyBorder="1" applyAlignment="1">
      <alignment horizontal="center" vertical="center" wrapText="1"/>
    </xf>
    <xf numFmtId="3" fontId="1" fillId="0" borderId="6" xfId="13" applyNumberFormat="1" applyFont="1" applyBorder="1"/>
    <xf numFmtId="167" fontId="1" fillId="0" borderId="6" xfId="12" applyNumberFormat="1" applyFont="1" applyFill="1" applyBorder="1" applyAlignment="1"/>
    <xf numFmtId="167" fontId="1" fillId="0" borderId="7" xfId="12" applyNumberFormat="1" applyFont="1" applyFill="1" applyBorder="1" applyAlignment="1"/>
    <xf numFmtId="167" fontId="1" fillId="2" borderId="6" xfId="12" applyNumberFormat="1" applyFont="1" applyFill="1" applyBorder="1" applyAlignment="1"/>
    <xf numFmtId="167" fontId="1" fillId="0" borderId="6" xfId="8" applyNumberFormat="1" applyFont="1" applyFill="1" applyBorder="1" applyAlignment="1">
      <alignment horizontal="right"/>
    </xf>
    <xf numFmtId="3" fontId="1" fillId="0" borderId="6" xfId="8" applyNumberFormat="1" applyFont="1" applyFill="1" applyBorder="1" applyAlignment="1">
      <alignment horizontal="right"/>
    </xf>
    <xf numFmtId="167" fontId="12" fillId="2" borderId="0" xfId="8" applyNumberFormat="1" applyFont="1" applyFill="1" applyAlignment="1">
      <alignment horizontal="right"/>
    </xf>
    <xf numFmtId="0" fontId="14" fillId="0" borderId="0" xfId="0" applyFont="1" applyFill="1" applyAlignment="1"/>
    <xf numFmtId="0" fontId="15" fillId="0" borderId="0" xfId="0" applyFont="1" applyFill="1"/>
    <xf numFmtId="0" fontId="16" fillId="0" borderId="0" xfId="7" applyFont="1" applyFill="1" applyBorder="1" applyAlignment="1">
      <alignment horizontal="left"/>
    </xf>
    <xf numFmtId="49" fontId="16" fillId="0" borderId="0" xfId="7" applyNumberFormat="1" applyFont="1" applyFill="1" applyBorder="1" applyAlignment="1">
      <alignment horizontal="center" vertical="center"/>
    </xf>
    <xf numFmtId="0" fontId="1" fillId="0" borderId="0" xfId="7" applyFont="1" applyFill="1" applyBorder="1" applyAlignment="1"/>
    <xf numFmtId="14" fontId="16" fillId="0" borderId="0" xfId="7" applyNumberFormat="1" applyFont="1" applyFill="1" applyBorder="1" applyAlignment="1">
      <alignment horizontal="center" wrapText="1"/>
    </xf>
    <xf numFmtId="0" fontId="15" fillId="0" borderId="0" xfId="0" applyFont="1" applyFill="1" applyAlignment="1">
      <alignment wrapText="1"/>
    </xf>
    <xf numFmtId="0" fontId="16" fillId="0" borderId="0" xfId="7" applyFont="1" applyBorder="1" applyAlignment="1">
      <alignment horizontal="left"/>
    </xf>
    <xf numFmtId="14" fontId="16" fillId="0" borderId="1" xfId="7" applyNumberFormat="1" applyFont="1" applyFill="1" applyBorder="1" applyAlignment="1">
      <alignment horizontal="center"/>
    </xf>
    <xf numFmtId="14" fontId="16"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7" fillId="0" borderId="0" xfId="0" applyFont="1" applyFill="1" applyBorder="1" applyAlignment="1">
      <alignment horizontal="left" vertical="top" wrapText="1"/>
    </xf>
    <xf numFmtId="0" fontId="16" fillId="0" borderId="0" xfId="7" applyFont="1" applyFill="1" applyBorder="1" applyAlignment="1">
      <alignment horizontal="left" wrapText="1"/>
    </xf>
    <xf numFmtId="3" fontId="13" fillId="0" borderId="0" xfId="8" applyNumberFormat="1" applyFont="1" applyFill="1" applyAlignment="1">
      <alignment horizontal="right"/>
    </xf>
    <xf numFmtId="0" fontId="14" fillId="0" borderId="0" xfId="0" applyFont="1" applyFill="1"/>
    <xf numFmtId="0" fontId="1" fillId="0" borderId="0" xfId="7" applyFont="1" applyFill="1" applyBorder="1" applyAlignment="1">
      <alignment horizontal="left" wrapText="1"/>
    </xf>
    <xf numFmtId="0" fontId="17" fillId="0" borderId="0" xfId="7" applyFont="1" applyFill="1" applyBorder="1" applyAlignment="1">
      <alignment horizontal="left" wrapText="1"/>
    </xf>
    <xf numFmtId="3" fontId="13" fillId="0" borderId="0" xfId="1" applyNumberFormat="1" applyFont="1" applyFill="1" applyAlignment="1">
      <alignment horizontal="right"/>
    </xf>
    <xf numFmtId="0" fontId="16"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6" fillId="0" borderId="0" xfId="0" applyFont="1" applyBorder="1" applyAlignment="1">
      <alignment horizontal="left" vertical="top"/>
    </xf>
    <xf numFmtId="3" fontId="13" fillId="0" borderId="3" xfId="2" applyNumberFormat="1" applyFont="1" applyFill="1" applyBorder="1" applyAlignment="1"/>
    <xf numFmtId="167" fontId="13" fillId="0" borderId="0" xfId="2" applyNumberFormat="1" applyFont="1" applyFill="1" applyBorder="1" applyAlignment="1"/>
    <xf numFmtId="165" fontId="12" fillId="0" borderId="0" xfId="2" applyNumberFormat="1" applyFont="1" applyFill="1" applyBorder="1" applyAlignment="1">
      <alignment horizontal="left"/>
    </xf>
    <xf numFmtId="3" fontId="13"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6" fillId="0" borderId="0" xfId="2" applyNumberFormat="1" applyFont="1" applyFill="1" applyBorder="1" applyAlignment="1"/>
    <xf numFmtId="167" fontId="16" fillId="0" borderId="0" xfId="2" applyNumberFormat="1" applyFont="1" applyFill="1" applyBorder="1" applyAlignment="1"/>
    <xf numFmtId="0" fontId="16" fillId="0" borderId="0" xfId="6" applyFont="1" applyBorder="1" applyAlignment="1"/>
    <xf numFmtId="3" fontId="16"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5" fillId="0" borderId="0" xfId="0" applyFont="1" applyFill="1" applyAlignment="1"/>
    <xf numFmtId="167" fontId="15" fillId="0" borderId="0" xfId="0" applyNumberFormat="1" applyFont="1" applyFill="1"/>
    <xf numFmtId="0" fontId="15" fillId="0" borderId="0" xfId="9" applyFont="1" applyFill="1"/>
    <xf numFmtId="0" fontId="1" fillId="0" borderId="0" xfId="9" applyFont="1" applyFill="1" applyAlignment="1">
      <alignment horizontal="center"/>
    </xf>
    <xf numFmtId="0" fontId="14" fillId="0" borderId="0" xfId="9" applyFont="1" applyFill="1" applyBorder="1" applyAlignment="1">
      <alignment horizontal="center" wrapText="1"/>
    </xf>
    <xf numFmtId="0" fontId="14"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3" fillId="0" borderId="0" xfId="8" applyNumberFormat="1" applyFont="1" applyFill="1" applyAlignment="1">
      <alignment vertical="center"/>
    </xf>
    <xf numFmtId="0" fontId="16" fillId="0" borderId="0" xfId="6" applyFont="1" applyFill="1" applyBorder="1" applyAlignment="1"/>
    <xf numFmtId="0" fontId="1" fillId="0" borderId="0" xfId="8" applyFont="1" applyFill="1" applyBorder="1" applyAlignment="1"/>
    <xf numFmtId="167" fontId="13" fillId="0" borderId="0" xfId="11" applyNumberFormat="1" applyFont="1" applyFill="1" applyBorder="1" applyAlignment="1">
      <alignment vertical="center"/>
    </xf>
    <xf numFmtId="0" fontId="12" fillId="0" borderId="0" xfId="7" applyFont="1" applyFill="1" applyBorder="1" applyAlignment="1">
      <alignment vertical="center"/>
    </xf>
    <xf numFmtId="167" fontId="1" fillId="0" borderId="0" xfId="8" applyNumberFormat="1" applyFont="1" applyFill="1" applyAlignment="1">
      <alignment vertical="center"/>
    </xf>
    <xf numFmtId="0" fontId="16" fillId="0" borderId="0" xfId="6" applyFont="1" applyAlignment="1"/>
    <xf numFmtId="167" fontId="13" fillId="0" borderId="3" xfId="8" applyNumberFormat="1" applyFont="1" applyFill="1" applyBorder="1" applyAlignment="1">
      <alignment vertical="center"/>
    </xf>
    <xf numFmtId="0" fontId="16" fillId="0" borderId="0" xfId="9" applyFont="1" applyFill="1" applyAlignment="1"/>
    <xf numFmtId="167" fontId="12" fillId="0" borderId="0" xfId="8" applyNumberFormat="1" applyFont="1" applyFill="1" applyBorder="1" applyAlignment="1">
      <alignment vertical="center"/>
    </xf>
    <xf numFmtId="0" fontId="16" fillId="0" borderId="0" xfId="6" applyFont="1" applyFill="1" applyAlignment="1"/>
    <xf numFmtId="167" fontId="1" fillId="0" borderId="0" xfId="11" applyNumberFormat="1" applyFont="1" applyFill="1" applyBorder="1" applyAlignment="1">
      <alignment vertical="center"/>
    </xf>
    <xf numFmtId="0" fontId="1" fillId="0" borderId="0" xfId="7" applyFont="1" applyBorder="1" applyAlignment="1"/>
    <xf numFmtId="167" fontId="14" fillId="0" borderId="3" xfId="9" applyNumberFormat="1" applyFont="1" applyFill="1" applyBorder="1" applyAlignment="1">
      <alignment vertical="center"/>
    </xf>
    <xf numFmtId="0" fontId="14" fillId="0" borderId="0" xfId="9" applyFont="1" applyFill="1" applyAlignment="1"/>
    <xf numFmtId="167" fontId="15" fillId="0" borderId="0" xfId="9" applyNumberFormat="1" applyFont="1" applyFill="1" applyBorder="1" applyAlignment="1">
      <alignment vertical="center"/>
    </xf>
    <xf numFmtId="0" fontId="14" fillId="0" borderId="0" xfId="0" applyFont="1" applyAlignment="1"/>
    <xf numFmtId="0" fontId="16" fillId="0" borderId="0" xfId="0" applyFont="1" applyBorder="1" applyAlignment="1"/>
    <xf numFmtId="0" fontId="15" fillId="0" borderId="0" xfId="9" applyFont="1" applyFill="1" applyAlignment="1"/>
    <xf numFmtId="0" fontId="1" fillId="0" borderId="0" xfId="9" applyFont="1"/>
    <xf numFmtId="0" fontId="16" fillId="0" borderId="0" xfId="9" applyFont="1" applyAlignment="1">
      <alignment horizontal="left"/>
    </xf>
    <xf numFmtId="0" fontId="1" fillId="0" borderId="0" xfId="9" applyFont="1" applyBorder="1"/>
    <xf numFmtId="167" fontId="1" fillId="0" borderId="6" xfId="12" applyNumberFormat="1" applyFont="1" applyFill="1" applyBorder="1" applyAlignment="1">
      <alignment horizontal="right"/>
    </xf>
    <xf numFmtId="167" fontId="16" fillId="0" borderId="6" xfId="12" applyNumberFormat="1" applyFont="1" applyFill="1" applyBorder="1" applyAlignment="1"/>
    <xf numFmtId="167" fontId="1" fillId="0" borderId="6" xfId="3" applyNumberFormat="1" applyFont="1" applyFill="1" applyBorder="1" applyAlignment="1">
      <alignment horizontal="right"/>
    </xf>
    <xf numFmtId="167" fontId="16" fillId="2" borderId="6" xfId="12" applyNumberFormat="1" applyFont="1" applyFill="1" applyBorder="1" applyAlignment="1"/>
    <xf numFmtId="0" fontId="1" fillId="0" borderId="6" xfId="3" applyFont="1" applyFill="1" applyBorder="1" applyAlignment="1">
      <alignment vertical="center"/>
    </xf>
    <xf numFmtId="0" fontId="16" fillId="0" borderId="6" xfId="0" applyFont="1" applyFill="1" applyBorder="1" applyAlignment="1">
      <alignment horizontal="center" vertical="center" wrapText="1"/>
    </xf>
    <xf numFmtId="170" fontId="16" fillId="0" borderId="6" xfId="9" applyNumberFormat="1" applyFont="1" applyFill="1" applyBorder="1" applyAlignment="1">
      <alignment horizontal="center" vertical="center" wrapText="1"/>
    </xf>
    <xf numFmtId="0" fontId="16" fillId="0" borderId="6" xfId="3" applyFont="1" applyFill="1" applyBorder="1" applyAlignment="1">
      <alignment vertical="center"/>
    </xf>
    <xf numFmtId="0" fontId="1" fillId="0" borderId="6" xfId="0" applyFont="1" applyFill="1" applyBorder="1"/>
    <xf numFmtId="0" fontId="1" fillId="0" borderId="6" xfId="3" applyFont="1" applyFill="1" applyBorder="1" applyAlignment="1">
      <alignment horizontal="left" vertical="center"/>
    </xf>
    <xf numFmtId="0" fontId="1" fillId="0" borderId="6" xfId="3" applyFont="1" applyFill="1" applyBorder="1" applyAlignment="1">
      <alignment horizontal="left" vertical="center" wrapText="1"/>
    </xf>
    <xf numFmtId="0" fontId="16" fillId="0" borderId="6" xfId="3" applyFont="1" applyFill="1" applyBorder="1" applyAlignment="1">
      <alignment horizontal="left" vertical="center"/>
    </xf>
    <xf numFmtId="0" fontId="1" fillId="0" borderId="6" xfId="7" applyFont="1" applyFill="1" applyBorder="1" applyAlignment="1">
      <alignment horizontal="left" vertical="center" wrapText="1"/>
    </xf>
    <xf numFmtId="2" fontId="1" fillId="0" borderId="6" xfId="3" applyNumberFormat="1" applyFont="1" applyFill="1" applyBorder="1" applyAlignment="1">
      <alignment horizontal="left" vertical="center" wrapText="1"/>
    </xf>
    <xf numFmtId="0" fontId="1" fillId="0" borderId="6"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11" xfId="12" applyNumberFormat="1" applyFont="1" applyFill="1" applyBorder="1" applyAlignment="1"/>
    <xf numFmtId="167" fontId="1" fillId="2" borderId="11" xfId="12" applyNumberFormat="1" applyFont="1" applyFill="1" applyBorder="1" applyAlignment="1">
      <alignment horizontal="right"/>
    </xf>
    <xf numFmtId="3" fontId="16" fillId="0" borderId="6" xfId="13" applyNumberFormat="1" applyFont="1" applyBorder="1"/>
    <xf numFmtId="167" fontId="11" fillId="0" borderId="6" xfId="8" applyNumberFormat="1" applyFont="1" applyFill="1" applyBorder="1" applyAlignment="1">
      <alignment horizontal="right"/>
    </xf>
    <xf numFmtId="0" fontId="1" fillId="0" borderId="0" xfId="13" applyFont="1" applyAlignment="1">
      <alignment horizontal="left" vertical="center"/>
    </xf>
    <xf numFmtId="0" fontId="16" fillId="0" borderId="0" xfId="0" applyFont="1" applyAlignment="1">
      <alignment horizontal="left" vertical="center"/>
    </xf>
    <xf numFmtId="0" fontId="16" fillId="0" borderId="0" xfId="13" applyFont="1" applyAlignment="1">
      <alignment horizontal="left" vertical="center"/>
    </xf>
    <xf numFmtId="0" fontId="16" fillId="0" borderId="0" xfId="13" applyFont="1" applyBorder="1" applyAlignment="1">
      <alignment horizontal="left" vertical="center"/>
    </xf>
    <xf numFmtId="170" fontId="16"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6"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6" fillId="0" borderId="5" xfId="0" applyFont="1" applyBorder="1" applyAlignment="1">
      <alignment horizontal="left" vertical="center"/>
    </xf>
    <xf numFmtId="3" fontId="16" fillId="0" borderId="6" xfId="0" applyNumberFormat="1" applyFont="1" applyBorder="1"/>
    <xf numFmtId="167" fontId="16" fillId="0" borderId="8" xfId="8" applyNumberFormat="1" applyFont="1" applyFill="1" applyBorder="1" applyAlignment="1">
      <alignment horizontal="right" vertical="center"/>
    </xf>
    <xf numFmtId="167" fontId="16" fillId="0" borderId="6" xfId="8" applyNumberFormat="1" applyFont="1" applyFill="1" applyBorder="1" applyAlignment="1">
      <alignment horizontal="right"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16" fillId="3" borderId="9"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2" fillId="0" borderId="0" xfId="0" applyFont="1" applyAlignment="1">
      <alignment horizontal="justify"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6" xfId="0" applyFont="1" applyFill="1" applyBorder="1" applyAlignment="1">
      <alignment horizontal="justify" vertical="center" wrapText="1"/>
    </xf>
    <xf numFmtId="0" fontId="1" fillId="2" borderId="6" xfId="0" applyFont="1" applyFill="1" applyBorder="1" applyAlignment="1">
      <alignment horizontal="justify" vertical="center"/>
    </xf>
    <xf numFmtId="0" fontId="1" fillId="0" borderId="6"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167" fontId="1" fillId="2" borderId="0" xfId="8" applyNumberFormat="1" applyFont="1" applyFill="1" applyAlignment="1">
      <alignment horizontal="right" wrapText="1"/>
    </xf>
    <xf numFmtId="3" fontId="1" fillId="2" borderId="0" xfId="8" applyNumberFormat="1" applyFont="1" applyFill="1" applyAlignment="1">
      <alignment horizontal="right" wrapText="1"/>
    </xf>
    <xf numFmtId="167" fontId="1"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2" borderId="4" xfId="8" applyNumberFormat="1" applyFont="1" applyFill="1" applyBorder="1" applyAlignment="1">
      <alignment horizontal="right"/>
    </xf>
    <xf numFmtId="167" fontId="12" fillId="2" borderId="4" xfId="8" applyNumberFormat="1" applyFont="1" applyFill="1" applyBorder="1" applyAlignment="1">
      <alignment horizontal="right"/>
    </xf>
    <xf numFmtId="0" fontId="1" fillId="0" borderId="0" xfId="8" applyFont="1" applyFill="1" applyBorder="1" applyAlignment="1">
      <alignment wrapText="1"/>
    </xf>
    <xf numFmtId="167" fontId="1" fillId="2" borderId="0" xfId="15" applyNumberFormat="1" applyFont="1" applyFill="1" applyBorder="1" applyAlignment="1"/>
    <xf numFmtId="167" fontId="15" fillId="0" borderId="0" xfId="0" applyNumberFormat="1" applyFont="1" applyFill="1" applyAlignment="1">
      <alignment horizontal="right"/>
    </xf>
    <xf numFmtId="167" fontId="15" fillId="2" borderId="0" xfId="0" applyNumberFormat="1" applyFont="1" applyFill="1"/>
    <xf numFmtId="167" fontId="15" fillId="2" borderId="0" xfId="15" applyNumberFormat="1" applyFont="1" applyFill="1"/>
    <xf numFmtId="0" fontId="15" fillId="0" borderId="0" xfId="9" applyFont="1" applyFill="1" applyAlignment="1">
      <alignment wrapText="1"/>
    </xf>
    <xf numFmtId="3" fontId="1" fillId="2" borderId="6" xfId="12" applyNumberFormat="1" applyFont="1" applyFill="1" applyBorder="1" applyAlignment="1"/>
    <xf numFmtId="0" fontId="16" fillId="0" borderId="0" xfId="13"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xf>
    <xf numFmtId="0" fontId="1" fillId="0" borderId="0" xfId="6" applyFont="1" applyBorder="1" applyAlignment="1">
      <alignment wrapText="1"/>
    </xf>
    <xf numFmtId="3" fontId="15" fillId="0" borderId="0" xfId="0" applyNumberFormat="1" applyFont="1" applyFill="1"/>
    <xf numFmtId="3" fontId="15" fillId="0" borderId="6" xfId="14" applyNumberFormat="1" applyFont="1" applyBorder="1"/>
    <xf numFmtId="167" fontId="1" fillId="2" borderId="7" xfId="12" applyNumberFormat="1" applyFont="1" applyFill="1" applyBorder="1" applyAlignment="1"/>
    <xf numFmtId="0" fontId="1" fillId="3" borderId="12" xfId="0" applyFont="1" applyFill="1" applyBorder="1" applyAlignment="1" applyProtection="1">
      <alignment vertical="center" wrapText="1"/>
    </xf>
    <xf numFmtId="0" fontId="1" fillId="3" borderId="12" xfId="0" applyFont="1" applyFill="1" applyBorder="1" applyAlignment="1" applyProtection="1">
      <alignment vertical="center"/>
    </xf>
    <xf numFmtId="0" fontId="1" fillId="0" borderId="12"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16"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23" fillId="0" borderId="0" xfId="9" applyFont="1" applyFill="1"/>
    <xf numFmtId="3" fontId="15" fillId="2" borderId="6" xfId="14" applyNumberFormat="1" applyFont="1" applyFill="1" applyBorder="1"/>
    <xf numFmtId="0" fontId="16" fillId="0" borderId="6" xfId="3" applyFont="1" applyFill="1" applyBorder="1" applyAlignment="1">
      <alignment vertical="top"/>
    </xf>
    <xf numFmtId="0" fontId="1" fillId="0" borderId="6" xfId="0" applyFont="1" applyFill="1" applyBorder="1" applyAlignment="1">
      <alignment vertical="top"/>
    </xf>
    <xf numFmtId="0" fontId="16" fillId="0" borderId="0" xfId="13" applyFont="1" applyAlignment="1">
      <alignment horizontal="left" vertical="center"/>
    </xf>
    <xf numFmtId="0" fontId="16" fillId="0" borderId="0" xfId="0" applyFont="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0" fontId="16" fillId="3" borderId="0" xfId="0" applyFont="1" applyFill="1" applyAlignment="1" applyProtection="1">
      <alignment horizontal="center" vertical="center"/>
    </xf>
    <xf numFmtId="0" fontId="1" fillId="0" borderId="0" xfId="0" applyFont="1" applyAlignment="1">
      <alignment horizontal="center" vertical="center"/>
    </xf>
    <xf numFmtId="171" fontId="11" fillId="3" borderId="17" xfId="0" applyNumberFormat="1" applyFont="1" applyFill="1" applyBorder="1" applyAlignment="1" applyProtection="1">
      <alignment horizontal="center" vertical="center"/>
    </xf>
    <xf numFmtId="10" fontId="11" fillId="3" borderId="17" xfId="0" applyNumberFormat="1" applyFont="1" applyFill="1" applyBorder="1" applyAlignment="1" applyProtection="1">
      <alignment horizontal="center" vertical="center"/>
    </xf>
    <xf numFmtId="171" fontId="9" fillId="2" borderId="18" xfId="0" applyNumberFormat="1" applyFont="1" applyFill="1" applyBorder="1" applyAlignment="1" applyProtection="1">
      <alignment horizontal="center" vertical="center" wrapText="1"/>
    </xf>
    <xf numFmtId="0" fontId="1" fillId="0" borderId="0" xfId="0" applyFont="1" applyBorder="1" applyAlignment="1">
      <alignment wrapText="1"/>
    </xf>
    <xf numFmtId="167" fontId="16" fillId="2" borderId="0" xfId="8" applyNumberFormat="1" applyFont="1" applyFill="1" applyAlignment="1">
      <alignment vertical="center"/>
    </xf>
    <xf numFmtId="167" fontId="16" fillId="2" borderId="2" xfId="15" applyNumberFormat="1" applyFont="1" applyFill="1" applyBorder="1" applyAlignment="1">
      <alignment vertical="center"/>
    </xf>
    <xf numFmtId="167" fontId="16" fillId="0" borderId="2" xfId="15" applyNumberFormat="1" applyFont="1" applyFill="1" applyBorder="1" applyAlignment="1">
      <alignment vertical="center"/>
    </xf>
    <xf numFmtId="0" fontId="1" fillId="0" borderId="0" xfId="7" applyFont="1" applyFill="1" applyBorder="1" applyAlignment="1">
      <alignment wrapText="1"/>
    </xf>
    <xf numFmtId="167" fontId="1" fillId="2" borderId="3" xfId="8" applyNumberFormat="1" applyFont="1" applyFill="1" applyBorder="1" applyAlignment="1">
      <alignment vertical="center"/>
    </xf>
    <xf numFmtId="0" fontId="22" fillId="0" borderId="0" xfId="7" applyFont="1" applyFill="1" applyBorder="1" applyAlignment="1">
      <alignment horizontal="left"/>
    </xf>
    <xf numFmtId="167" fontId="15" fillId="2" borderId="3" xfId="0" applyNumberFormat="1" applyFont="1" applyFill="1" applyBorder="1" applyAlignment="1">
      <alignment vertical="center"/>
    </xf>
    <xf numFmtId="169" fontId="1" fillId="0" borderId="0" xfId="15" applyNumberFormat="1" applyFont="1" applyFill="1" applyBorder="1" applyAlignment="1"/>
    <xf numFmtId="167" fontId="15" fillId="0" borderId="0" xfId="0" applyNumberFormat="1" applyFont="1" applyFill="1" applyBorder="1" applyAlignment="1">
      <alignment vertical="center"/>
    </xf>
    <xf numFmtId="167" fontId="15" fillId="0" borderId="0" xfId="15" applyNumberFormat="1" applyFont="1" applyFill="1" applyAlignment="1">
      <alignment vertical="center"/>
    </xf>
    <xf numFmtId="169" fontId="1" fillId="0" borderId="0" xfId="15" applyNumberFormat="1" applyFont="1" applyFill="1" applyBorder="1" applyAlignment="1">
      <alignment vertical="center"/>
    </xf>
    <xf numFmtId="3" fontId="15" fillId="2" borderId="6" xfId="14" applyNumberFormat="1" applyFont="1" applyFill="1" applyBorder="1" applyAlignment="1">
      <alignment horizontal="right"/>
    </xf>
    <xf numFmtId="3" fontId="11" fillId="0" borderId="6" xfId="8" applyNumberFormat="1" applyFont="1" applyFill="1" applyBorder="1" applyAlignment="1">
      <alignment horizontal="right"/>
    </xf>
    <xf numFmtId="0" fontId="1" fillId="2" borderId="7"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19" xfId="0" applyFont="1" applyFill="1" applyBorder="1" applyAlignment="1">
      <alignment horizontal="justify" vertical="center"/>
    </xf>
    <xf numFmtId="0" fontId="1" fillId="0" borderId="20" xfId="0" applyFont="1" applyBorder="1"/>
    <xf numFmtId="0" fontId="1" fillId="0" borderId="4" xfId="0" applyFont="1" applyBorder="1" applyAlignment="1">
      <alignment wrapText="1"/>
    </xf>
  </cellXfs>
  <cellStyles count="17">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0" zoomScale="130" zoomScaleNormal="130" workbookViewId="0">
      <selection activeCell="B59" sqref="B59:D61"/>
    </sheetView>
  </sheetViews>
  <sheetFormatPr defaultRowHeight="12.75" x14ac:dyDescent="0.2"/>
  <cols>
    <col min="1" max="1" width="37.42578125" style="52" customWidth="1"/>
    <col min="2" max="3" width="13.140625" style="18" customWidth="1"/>
    <col min="4" max="4" width="13.85546875" style="18" customWidth="1"/>
    <col min="5" max="5" width="4.28515625" style="18" customWidth="1"/>
    <col min="6" max="16384" width="9.140625" style="18"/>
  </cols>
  <sheetData>
    <row r="1" spans="1:5" x14ac:dyDescent="0.2">
      <c r="A1" s="17" t="s">
        <v>129</v>
      </c>
    </row>
    <row r="2" spans="1:5" x14ac:dyDescent="0.2">
      <c r="A2" s="17"/>
    </row>
    <row r="3" spans="1:5" x14ac:dyDescent="0.2">
      <c r="A3" s="17" t="s">
        <v>55</v>
      </c>
    </row>
    <row r="4" spans="1:5" ht="12.75" customHeight="1" x14ac:dyDescent="0.2">
      <c r="A4" s="19" t="s">
        <v>186</v>
      </c>
      <c r="B4" s="20"/>
      <c r="C4" s="20"/>
      <c r="D4" s="20"/>
    </row>
    <row r="5" spans="1:5" s="23" customFormat="1" ht="25.5" x14ac:dyDescent="0.2">
      <c r="A5" s="21"/>
      <c r="B5" s="22" t="s">
        <v>187</v>
      </c>
      <c r="C5" s="22" t="s">
        <v>163</v>
      </c>
      <c r="D5" s="22" t="s">
        <v>188</v>
      </c>
      <c r="E5" s="18"/>
    </row>
    <row r="6" spans="1:5" ht="13.5" thickBot="1" x14ac:dyDescent="0.25">
      <c r="A6" s="24"/>
      <c r="B6" s="25" t="s">
        <v>8</v>
      </c>
      <c r="C6" s="25" t="s">
        <v>8</v>
      </c>
      <c r="D6" s="25" t="s">
        <v>8</v>
      </c>
    </row>
    <row r="7" spans="1:5" x14ac:dyDescent="0.2">
      <c r="A7" s="19" t="s">
        <v>7</v>
      </c>
      <c r="B7" s="26"/>
      <c r="C7" s="26"/>
      <c r="D7" s="26"/>
    </row>
    <row r="8" spans="1:5" x14ac:dyDescent="0.2">
      <c r="A8" s="27" t="s">
        <v>26</v>
      </c>
      <c r="B8" s="133">
        <v>3465215</v>
      </c>
      <c r="C8" s="133">
        <v>3265493.69</v>
      </c>
      <c r="D8" s="133">
        <v>2393222</v>
      </c>
    </row>
    <row r="9" spans="1:5" x14ac:dyDescent="0.2">
      <c r="A9" s="28" t="s">
        <v>0</v>
      </c>
      <c r="B9" s="133">
        <v>1254977</v>
      </c>
      <c r="C9" s="133">
        <v>680601</v>
      </c>
      <c r="D9" s="133">
        <v>630835</v>
      </c>
    </row>
    <row r="10" spans="1:5" x14ac:dyDescent="0.2">
      <c r="A10" s="28" t="s">
        <v>25</v>
      </c>
      <c r="B10" s="133">
        <v>5605535</v>
      </c>
      <c r="C10" s="133">
        <v>1072807</v>
      </c>
      <c r="D10" s="133">
        <v>148079</v>
      </c>
    </row>
    <row r="11" spans="1:5" ht="25.5" x14ac:dyDescent="0.2">
      <c r="A11" s="29" t="s">
        <v>131</v>
      </c>
      <c r="B11" s="134">
        <v>-5414</v>
      </c>
      <c r="C11" s="134">
        <v>-5310</v>
      </c>
      <c r="D11" s="134">
        <v>-4912</v>
      </c>
    </row>
    <row r="12" spans="1:5" ht="25.5" x14ac:dyDescent="0.2">
      <c r="A12" s="30" t="s">
        <v>130</v>
      </c>
      <c r="B12" s="31">
        <f>B10+B11</f>
        <v>5600121</v>
      </c>
      <c r="C12" s="31">
        <f>C10+C11</f>
        <v>1067497</v>
      </c>
      <c r="D12" s="31">
        <f>D10+D11</f>
        <v>143167</v>
      </c>
    </row>
    <row r="13" spans="1:5" x14ac:dyDescent="0.2">
      <c r="A13" s="19" t="s">
        <v>120</v>
      </c>
      <c r="B13" s="31">
        <f>B8+B9+B12</f>
        <v>10320313</v>
      </c>
      <c r="C13" s="31">
        <f>C8+C9+C12</f>
        <v>5013591.6899999995</v>
      </c>
      <c r="D13" s="31">
        <f>D8+D9+D12</f>
        <v>3167224</v>
      </c>
    </row>
    <row r="14" spans="1:5" s="32" customFormat="1" x14ac:dyDescent="0.2">
      <c r="A14" s="27" t="s">
        <v>1</v>
      </c>
      <c r="B14" s="135">
        <v>777092</v>
      </c>
      <c r="C14" s="135">
        <v>802795</v>
      </c>
      <c r="D14" s="135">
        <v>1326269</v>
      </c>
      <c r="E14" s="18"/>
    </row>
    <row r="15" spans="1:5" s="32" customFormat="1" ht="38.25" x14ac:dyDescent="0.2">
      <c r="A15" s="33" t="s">
        <v>126</v>
      </c>
      <c r="B15" s="133">
        <v>204842</v>
      </c>
      <c r="C15" s="133">
        <v>87494</v>
      </c>
      <c r="D15" s="133">
        <v>55372</v>
      </c>
      <c r="E15" s="18"/>
    </row>
    <row r="16" spans="1:5" x14ac:dyDescent="0.2">
      <c r="A16" s="27" t="s">
        <v>24</v>
      </c>
      <c r="B16" s="133">
        <v>227629</v>
      </c>
      <c r="C16" s="133">
        <v>307447</v>
      </c>
      <c r="D16" s="133">
        <v>364723</v>
      </c>
    </row>
    <row r="17" spans="1:4" ht="25.5" x14ac:dyDescent="0.2">
      <c r="A17" s="34" t="s">
        <v>132</v>
      </c>
      <c r="B17" s="134">
        <v>0</v>
      </c>
      <c r="C17" s="134">
        <v>-5370</v>
      </c>
      <c r="D17" s="134">
        <v>-2098</v>
      </c>
    </row>
    <row r="18" spans="1:4" x14ac:dyDescent="0.2">
      <c r="A18" s="30" t="s">
        <v>135</v>
      </c>
      <c r="B18" s="31">
        <f>B16+B17</f>
        <v>227629</v>
      </c>
      <c r="C18" s="31">
        <f>C16+C17</f>
        <v>302077</v>
      </c>
      <c r="D18" s="31">
        <f>D16+D17</f>
        <v>362625</v>
      </c>
    </row>
    <row r="19" spans="1:4" x14ac:dyDescent="0.2">
      <c r="A19" s="27" t="s">
        <v>23</v>
      </c>
      <c r="B19" s="133">
        <v>9349324</v>
      </c>
      <c r="C19" s="133">
        <v>8439171</v>
      </c>
      <c r="D19" s="133">
        <v>7087778</v>
      </c>
    </row>
    <row r="20" spans="1:4" ht="25.5" x14ac:dyDescent="0.2">
      <c r="A20" s="34" t="s">
        <v>133</v>
      </c>
      <c r="B20" s="134">
        <v>-480658</v>
      </c>
      <c r="C20" s="134">
        <v>-419932</v>
      </c>
      <c r="D20" s="134">
        <v>-234986</v>
      </c>
    </row>
    <row r="21" spans="1:4" x14ac:dyDescent="0.2">
      <c r="A21" s="30" t="s">
        <v>134</v>
      </c>
      <c r="B21" s="35">
        <f>B19+B20</f>
        <v>8868666</v>
      </c>
      <c r="C21" s="35">
        <f>C19+C20</f>
        <v>8019239</v>
      </c>
      <c r="D21" s="35">
        <f>D19+D20</f>
        <v>6852792</v>
      </c>
    </row>
    <row r="22" spans="1:4" x14ac:dyDescent="0.2">
      <c r="A22" s="36" t="s">
        <v>56</v>
      </c>
      <c r="B22" s="31">
        <f>B18+B21</f>
        <v>9096295</v>
      </c>
      <c r="C22" s="31">
        <f>C18+C21</f>
        <v>8321316</v>
      </c>
      <c r="D22" s="31">
        <f>D18+D21</f>
        <v>7215417</v>
      </c>
    </row>
    <row r="23" spans="1:4" ht="25.5" x14ac:dyDescent="0.2">
      <c r="A23" s="33" t="s">
        <v>22</v>
      </c>
      <c r="B23" s="134">
        <v>1148</v>
      </c>
      <c r="C23" s="134">
        <v>4526</v>
      </c>
      <c r="D23" s="134">
        <v>17274</v>
      </c>
    </row>
    <row r="24" spans="1:4" x14ac:dyDescent="0.2">
      <c r="A24" s="37" t="s">
        <v>128</v>
      </c>
      <c r="B24" s="134">
        <v>0</v>
      </c>
      <c r="C24" s="134">
        <v>0</v>
      </c>
      <c r="D24" s="134">
        <v>0</v>
      </c>
    </row>
    <row r="25" spans="1:4" x14ac:dyDescent="0.2">
      <c r="A25" s="27" t="s">
        <v>21</v>
      </c>
      <c r="B25" s="133">
        <v>807481</v>
      </c>
      <c r="C25" s="133">
        <f>545464+33796</f>
        <v>579260</v>
      </c>
      <c r="D25" s="133">
        <v>563193</v>
      </c>
    </row>
    <row r="26" spans="1:4" x14ac:dyDescent="0.2">
      <c r="A26" s="27" t="s">
        <v>164</v>
      </c>
      <c r="B26" s="133">
        <v>34027</v>
      </c>
      <c r="C26" s="133">
        <v>33796</v>
      </c>
      <c r="D26" s="134">
        <v>100876</v>
      </c>
    </row>
    <row r="27" spans="1:4" ht="13.5" customHeight="1" x14ac:dyDescent="0.2">
      <c r="A27" s="38" t="s">
        <v>20</v>
      </c>
      <c r="B27" s="133">
        <v>587982</v>
      </c>
      <c r="C27" s="133">
        <f>537736-33796</f>
        <v>503940</v>
      </c>
      <c r="D27" s="133">
        <v>391346</v>
      </c>
    </row>
    <row r="28" spans="1:4" ht="13.5" thickBot="1" x14ac:dyDescent="0.25">
      <c r="A28" s="39" t="s">
        <v>15</v>
      </c>
      <c r="B28" s="40">
        <f>B13+B14+B15+B22+B23+B24+B25+B27+B26</f>
        <v>21829180</v>
      </c>
      <c r="C28" s="40">
        <f>C13+C14+C15+C22+C23+C24+C25+C27+C26</f>
        <v>15346718.689999999</v>
      </c>
      <c r="D28" s="40">
        <f>D13+D14+D15+D22+D23+D24+D25+D27+D26</f>
        <v>12836971</v>
      </c>
    </row>
    <row r="29" spans="1:4" ht="13.5" thickTop="1" x14ac:dyDescent="0.2">
      <c r="A29" s="19"/>
      <c r="B29" s="41"/>
      <c r="C29" s="41"/>
      <c r="D29" s="41"/>
    </row>
    <row r="30" spans="1:4" x14ac:dyDescent="0.2">
      <c r="A30" s="24" t="s">
        <v>9</v>
      </c>
      <c r="B30" s="42"/>
      <c r="C30" s="42"/>
      <c r="D30" s="42"/>
    </row>
    <row r="31" spans="1:4" ht="25.5" x14ac:dyDescent="0.2">
      <c r="A31" s="150" t="s">
        <v>124</v>
      </c>
      <c r="B31" s="133">
        <v>363711</v>
      </c>
      <c r="C31" s="133">
        <v>710215</v>
      </c>
      <c r="D31" s="133">
        <v>456469</v>
      </c>
    </row>
    <row r="32" spans="1:4" x14ac:dyDescent="0.2">
      <c r="A32" s="38" t="s">
        <v>13</v>
      </c>
      <c r="B32" s="135">
        <v>16992350</v>
      </c>
      <c r="C32" s="135">
        <v>10490012</v>
      </c>
      <c r="D32" s="135">
        <v>8359576</v>
      </c>
    </row>
    <row r="33" spans="1:7" x14ac:dyDescent="0.2">
      <c r="A33" s="38" t="s">
        <v>14</v>
      </c>
      <c r="B33" s="133">
        <v>1463450</v>
      </c>
      <c r="C33" s="133">
        <v>1595868</v>
      </c>
      <c r="D33" s="133">
        <v>1769383</v>
      </c>
    </row>
    <row r="34" spans="1:7" x14ac:dyDescent="0.2">
      <c r="A34" s="38" t="s">
        <v>12</v>
      </c>
      <c r="B34" s="133">
        <v>751</v>
      </c>
      <c r="C34" s="133">
        <v>0</v>
      </c>
      <c r="D34" s="133">
        <v>443</v>
      </c>
    </row>
    <row r="35" spans="1:7" x14ac:dyDescent="0.2">
      <c r="A35" s="27" t="s">
        <v>2</v>
      </c>
      <c r="B35" s="133">
        <f>8455+9134</f>
        <v>17589</v>
      </c>
      <c r="C35" s="133">
        <v>19587</v>
      </c>
      <c r="D35" s="133">
        <v>25525</v>
      </c>
    </row>
    <row r="36" spans="1:7" ht="25.5" x14ac:dyDescent="0.2">
      <c r="A36" s="33" t="s">
        <v>11</v>
      </c>
      <c r="B36" s="136">
        <v>81636</v>
      </c>
      <c r="C36" s="136">
        <v>106912</v>
      </c>
      <c r="D36" s="136">
        <v>18423</v>
      </c>
    </row>
    <row r="37" spans="1:7" x14ac:dyDescent="0.2">
      <c r="A37" s="27" t="s">
        <v>121</v>
      </c>
      <c r="B37" s="136">
        <v>0</v>
      </c>
      <c r="C37" s="136">
        <v>0</v>
      </c>
      <c r="D37" s="136">
        <v>0</v>
      </c>
    </row>
    <row r="38" spans="1:7" x14ac:dyDescent="0.2">
      <c r="A38" s="27" t="s">
        <v>165</v>
      </c>
      <c r="B38" s="136">
        <v>36337</v>
      </c>
      <c r="C38" s="136">
        <v>39356</v>
      </c>
      <c r="D38" s="136">
        <v>105868</v>
      </c>
    </row>
    <row r="39" spans="1:7" x14ac:dyDescent="0.2">
      <c r="A39" s="28" t="s">
        <v>10</v>
      </c>
      <c r="B39" s="151">
        <v>538222</v>
      </c>
      <c r="C39" s="133">
        <v>277714</v>
      </c>
      <c r="D39" s="133">
        <v>222933</v>
      </c>
      <c r="G39" s="133"/>
    </row>
    <row r="40" spans="1:7" x14ac:dyDescent="0.2">
      <c r="A40" s="39" t="s">
        <v>16</v>
      </c>
      <c r="B40" s="43">
        <f>SUM(B31:B39)</f>
        <v>19494046</v>
      </c>
      <c r="C40" s="43">
        <f>SUM(C31:C39)</f>
        <v>13239664</v>
      </c>
      <c r="D40" s="43">
        <f>SUM(D31:D39)</f>
        <v>10958620</v>
      </c>
    </row>
    <row r="41" spans="1:7" x14ac:dyDescent="0.2">
      <c r="A41" s="27"/>
      <c r="B41" s="33"/>
      <c r="C41" s="33"/>
      <c r="D41" s="33"/>
    </row>
    <row r="42" spans="1:7" ht="12.75" customHeight="1" x14ac:dyDescent="0.2">
      <c r="A42" s="24" t="s">
        <v>17</v>
      </c>
      <c r="B42" s="44"/>
      <c r="C42" s="44"/>
      <c r="D42" s="44"/>
    </row>
    <row r="43" spans="1:7" x14ac:dyDescent="0.2">
      <c r="A43" s="38" t="s">
        <v>3</v>
      </c>
      <c r="B43" s="133">
        <v>1936748</v>
      </c>
      <c r="C43" s="133">
        <v>1734163</v>
      </c>
      <c r="D43" s="133">
        <v>1301658</v>
      </c>
    </row>
    <row r="44" spans="1:7" x14ac:dyDescent="0.2">
      <c r="A44" s="45" t="s">
        <v>94</v>
      </c>
      <c r="B44" s="136">
        <v>0</v>
      </c>
      <c r="C44" s="136">
        <v>0</v>
      </c>
      <c r="D44" s="136">
        <v>0</v>
      </c>
    </row>
    <row r="45" spans="1:7" x14ac:dyDescent="0.2">
      <c r="A45" s="38" t="s">
        <v>4</v>
      </c>
      <c r="B45" s="151">
        <v>398386</v>
      </c>
      <c r="C45" s="137">
        <v>372892</v>
      </c>
      <c r="D45" s="137">
        <v>576693</v>
      </c>
    </row>
    <row r="46" spans="1:7" x14ac:dyDescent="0.2">
      <c r="A46" s="24" t="s">
        <v>18</v>
      </c>
      <c r="B46" s="46">
        <f>SUM(B43:B45)</f>
        <v>2335134</v>
      </c>
      <c r="C46" s="46">
        <f>SUM(C43:C45)</f>
        <v>2107055</v>
      </c>
      <c r="D46" s="46">
        <f>SUM(D43:D45)</f>
        <v>1878351</v>
      </c>
    </row>
    <row r="47" spans="1:7" x14ac:dyDescent="0.2">
      <c r="A47" s="19"/>
      <c r="B47" s="47"/>
      <c r="C47" s="47"/>
      <c r="D47" s="47"/>
    </row>
    <row r="48" spans="1:7" ht="13.5" thickBot="1" x14ac:dyDescent="0.25">
      <c r="A48" s="48" t="s">
        <v>19</v>
      </c>
      <c r="B48" s="49">
        <f>B40+B46</f>
        <v>21829180</v>
      </c>
      <c r="C48" s="49">
        <f>C40+C46</f>
        <v>15346719</v>
      </c>
      <c r="D48" s="49">
        <f>D40+D46</f>
        <v>12836971</v>
      </c>
    </row>
    <row r="49" spans="1:4" ht="13.5" thickTop="1" x14ac:dyDescent="0.2">
      <c r="A49" s="27"/>
    </row>
    <row r="50" spans="1:4" x14ac:dyDescent="0.2">
      <c r="A50" s="50"/>
      <c r="B50" s="51"/>
      <c r="C50" s="51"/>
      <c r="D50" s="51"/>
    </row>
    <row r="53" spans="1:4" x14ac:dyDescent="0.2">
      <c r="A53" s="52" t="s">
        <v>57</v>
      </c>
      <c r="B53" s="53"/>
      <c r="C53" s="52" t="s">
        <v>57</v>
      </c>
      <c r="D53" s="53"/>
    </row>
    <row r="54" spans="1:4" x14ac:dyDescent="0.2">
      <c r="A54" s="17" t="s">
        <v>169</v>
      </c>
      <c r="B54" s="32"/>
      <c r="C54" s="17" t="s">
        <v>58</v>
      </c>
      <c r="D54" s="32"/>
    </row>
    <row r="55" spans="1:4" x14ac:dyDescent="0.2">
      <c r="A55" s="17" t="s">
        <v>180</v>
      </c>
      <c r="B55" s="32"/>
      <c r="C55" s="17" t="s">
        <v>59</v>
      </c>
      <c r="D55" s="32"/>
    </row>
    <row r="58" spans="1:4" x14ac:dyDescent="0.2">
      <c r="A58" s="52" t="s">
        <v>173</v>
      </c>
    </row>
    <row r="59" spans="1:4" ht="39" customHeight="1" x14ac:dyDescent="0.2">
      <c r="A59" s="23" t="s">
        <v>170</v>
      </c>
      <c r="B59" s="142">
        <v>0</v>
      </c>
      <c r="C59" s="143">
        <v>-10814</v>
      </c>
      <c r="D59" s="143">
        <v>0</v>
      </c>
    </row>
    <row r="60" spans="1:4" ht="38.25" x14ac:dyDescent="0.2">
      <c r="A60" s="23" t="s">
        <v>171</v>
      </c>
      <c r="B60" s="142">
        <v>-578832</v>
      </c>
      <c r="C60" s="142">
        <v>-484100</v>
      </c>
      <c r="D60" s="142">
        <v>-345682</v>
      </c>
    </row>
    <row r="61" spans="1:4" ht="38.25" x14ac:dyDescent="0.2">
      <c r="A61" s="23" t="s">
        <v>172</v>
      </c>
      <c r="B61" s="142">
        <v>11372</v>
      </c>
      <c r="C61" s="144">
        <v>8891</v>
      </c>
      <c r="D61" s="144">
        <v>8614</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6" zoomScale="130" zoomScaleNormal="130" workbookViewId="0">
      <selection activeCell="A39" sqref="A39"/>
    </sheetView>
  </sheetViews>
  <sheetFormatPr defaultRowHeight="12.75" x14ac:dyDescent="0.2"/>
  <cols>
    <col min="1" max="1" width="43.42578125" style="80" customWidth="1"/>
    <col min="2" max="2" width="12" style="54" customWidth="1"/>
    <col min="3" max="3" width="14.140625" style="54" bestFit="1" customWidth="1"/>
    <col min="4" max="4" width="17" style="54" customWidth="1"/>
    <col min="5" max="6" width="9.140625" style="54"/>
    <col min="7" max="7" width="24.5703125" style="54" customWidth="1"/>
    <col min="8" max="16384" width="9.140625" style="54"/>
  </cols>
  <sheetData>
    <row r="1" spans="1:3" x14ac:dyDescent="0.2">
      <c r="A1" s="17" t="s">
        <v>54</v>
      </c>
    </row>
    <row r="2" spans="1:3" x14ac:dyDescent="0.2">
      <c r="A2" s="17"/>
    </row>
    <row r="3" spans="1:3" x14ac:dyDescent="0.2">
      <c r="A3" s="17" t="s">
        <v>27</v>
      </c>
      <c r="B3" s="55"/>
      <c r="C3" s="55"/>
    </row>
    <row r="4" spans="1:3" x14ac:dyDescent="0.2">
      <c r="A4" s="19" t="s">
        <v>189</v>
      </c>
      <c r="B4" s="56"/>
      <c r="C4" s="56"/>
    </row>
    <row r="5" spans="1:3" x14ac:dyDescent="0.2">
      <c r="A5" s="57"/>
      <c r="B5" s="56"/>
      <c r="C5" s="56"/>
    </row>
    <row r="6" spans="1:3" ht="25.5" x14ac:dyDescent="0.2">
      <c r="A6" s="21"/>
      <c r="B6" s="58" t="s">
        <v>190</v>
      </c>
      <c r="C6" s="58" t="s">
        <v>191</v>
      </c>
    </row>
    <row r="7" spans="1:3" ht="13.5" thickBot="1" x14ac:dyDescent="0.25">
      <c r="A7" s="21"/>
      <c r="B7" s="59" t="s">
        <v>8</v>
      </c>
      <c r="C7" s="59" t="s">
        <v>8</v>
      </c>
    </row>
    <row r="8" spans="1:3" x14ac:dyDescent="0.2">
      <c r="A8" s="60" t="s">
        <v>192</v>
      </c>
      <c r="B8" s="61">
        <f>1512864-23978</f>
        <v>1488886</v>
      </c>
      <c r="C8" s="61">
        <v>1413925</v>
      </c>
    </row>
    <row r="9" spans="1:3" x14ac:dyDescent="0.2">
      <c r="A9" s="60" t="s">
        <v>193</v>
      </c>
      <c r="B9" s="61">
        <v>2014</v>
      </c>
      <c r="C9" s="61">
        <v>1207</v>
      </c>
    </row>
    <row r="10" spans="1:3" x14ac:dyDescent="0.2">
      <c r="A10" s="60" t="s">
        <v>194</v>
      </c>
      <c r="B10" s="61">
        <v>-367225</v>
      </c>
      <c r="C10" s="61">
        <v>-367008</v>
      </c>
    </row>
    <row r="11" spans="1:3" ht="25.5" x14ac:dyDescent="0.2">
      <c r="A11" s="175" t="s">
        <v>195</v>
      </c>
      <c r="B11" s="176">
        <f>SUM(B8:B10)</f>
        <v>1123675</v>
      </c>
      <c r="C11" s="62">
        <f>SUM(C8:C10)</f>
        <v>1048124</v>
      </c>
    </row>
    <row r="12" spans="1:3" ht="25.5" x14ac:dyDescent="0.2">
      <c r="A12" s="175" t="s">
        <v>196</v>
      </c>
      <c r="B12" s="151">
        <v>-53170</v>
      </c>
      <c r="C12" s="16">
        <v>-156898</v>
      </c>
    </row>
    <row r="13" spans="1:3" x14ac:dyDescent="0.2">
      <c r="A13" s="60" t="s">
        <v>197</v>
      </c>
      <c r="B13" s="177">
        <f>B11+B12</f>
        <v>1070505</v>
      </c>
      <c r="C13" s="178">
        <f>C11+C12</f>
        <v>891226</v>
      </c>
    </row>
    <row r="14" spans="1:3" x14ac:dyDescent="0.2">
      <c r="A14" s="64" t="s">
        <v>28</v>
      </c>
      <c r="B14" s="61">
        <v>557902</v>
      </c>
      <c r="C14" s="61">
        <v>395113</v>
      </c>
    </row>
    <row r="15" spans="1:3" x14ac:dyDescent="0.2">
      <c r="A15" s="21" t="s">
        <v>198</v>
      </c>
      <c r="B15" s="61">
        <v>-445405</v>
      </c>
      <c r="C15" s="16">
        <v>-111589</v>
      </c>
    </row>
    <row r="16" spans="1:3" x14ac:dyDescent="0.2">
      <c r="A16" s="21" t="s">
        <v>199</v>
      </c>
      <c r="B16" s="61">
        <v>428038</v>
      </c>
      <c r="C16" s="16">
        <v>319415</v>
      </c>
    </row>
    <row r="17" spans="1:3" ht="25.5" x14ac:dyDescent="0.2">
      <c r="A17" s="179" t="s">
        <v>200</v>
      </c>
      <c r="B17" s="61">
        <v>69834</v>
      </c>
      <c r="C17" s="16">
        <v>37542</v>
      </c>
    </row>
    <row r="18" spans="1:3" x14ac:dyDescent="0.2">
      <c r="A18" s="64" t="s">
        <v>136</v>
      </c>
      <c r="B18" s="138">
        <v>40767</v>
      </c>
      <c r="C18" s="139">
        <v>7734</v>
      </c>
    </row>
    <row r="19" spans="1:3" x14ac:dyDescent="0.2">
      <c r="A19" s="63" t="s">
        <v>166</v>
      </c>
      <c r="B19" s="65">
        <f>SUM(B14:B18)</f>
        <v>651136</v>
      </c>
      <c r="C19" s="65">
        <f>SUM(C14:C18)</f>
        <v>648215</v>
      </c>
    </row>
    <row r="20" spans="1:3" x14ac:dyDescent="0.2">
      <c r="A20" s="64"/>
      <c r="B20" s="66"/>
      <c r="C20" s="67"/>
    </row>
    <row r="21" spans="1:3" x14ac:dyDescent="0.2">
      <c r="A21" s="64" t="s">
        <v>167</v>
      </c>
      <c r="B21" s="61">
        <v>-1392391</v>
      </c>
      <c r="C21" s="16">
        <v>-1233822</v>
      </c>
    </row>
    <row r="22" spans="1:3" ht="25.5" x14ac:dyDescent="0.2">
      <c r="A22" s="140" t="s">
        <v>168</v>
      </c>
      <c r="B22" s="53">
        <v>-28013</v>
      </c>
      <c r="C22" s="139">
        <v>-27319</v>
      </c>
    </row>
    <row r="23" spans="1:3" ht="13.5" thickBot="1" x14ac:dyDescent="0.25">
      <c r="A23" s="68" t="s">
        <v>29</v>
      </c>
      <c r="B23" s="69">
        <f>B21+B22</f>
        <v>-1420404</v>
      </c>
      <c r="C23" s="69">
        <f>C21+C22</f>
        <v>-1261141</v>
      </c>
    </row>
    <row r="24" spans="1:3" ht="13.5" thickTop="1" x14ac:dyDescent="0.2">
      <c r="A24" s="70"/>
      <c r="B24" s="71"/>
      <c r="C24" s="71"/>
    </row>
    <row r="25" spans="1:3" ht="13.5" thickBot="1" x14ac:dyDescent="0.25">
      <c r="A25" s="181" t="s">
        <v>201</v>
      </c>
      <c r="B25" s="180">
        <f>B13+B19+B23</f>
        <v>301237</v>
      </c>
      <c r="C25" s="180">
        <f>C13+C19+C23</f>
        <v>278300</v>
      </c>
    </row>
    <row r="26" spans="1:3" ht="13.5" thickTop="1" x14ac:dyDescent="0.2">
      <c r="A26" s="72"/>
      <c r="B26" s="73"/>
      <c r="C26" s="67"/>
    </row>
    <row r="27" spans="1:3" x14ac:dyDescent="0.2">
      <c r="A27" s="74" t="s">
        <v>5</v>
      </c>
      <c r="B27" s="141">
        <v>-22506</v>
      </c>
      <c r="C27" s="141">
        <v>-25063</v>
      </c>
    </row>
    <row r="28" spans="1:3" ht="13.5" thickBot="1" x14ac:dyDescent="0.25">
      <c r="A28" s="68" t="s">
        <v>202</v>
      </c>
      <c r="B28" s="182">
        <f>B25+B27</f>
        <v>278731</v>
      </c>
      <c r="C28" s="182">
        <f>C25+C27</f>
        <v>253237</v>
      </c>
    </row>
    <row r="29" spans="1:3" ht="13.5" thickTop="1" x14ac:dyDescent="0.2">
      <c r="A29" s="76"/>
      <c r="B29" s="77"/>
      <c r="C29" s="73"/>
    </row>
    <row r="30" spans="1:3" ht="13.5" thickBot="1" x14ac:dyDescent="0.25">
      <c r="A30" s="78" t="s">
        <v>30</v>
      </c>
      <c r="B30" s="75">
        <f>B28</f>
        <v>278731</v>
      </c>
      <c r="C30" s="75">
        <f>C28</f>
        <v>253237</v>
      </c>
    </row>
    <row r="31" spans="1:3" ht="13.5" thickTop="1" x14ac:dyDescent="0.2">
      <c r="A31" s="79" t="s">
        <v>6</v>
      </c>
      <c r="B31" s="183">
        <f>B30/387349513*1000</f>
        <v>0.7195852599406779</v>
      </c>
      <c r="C31" s="183">
        <f>C30/344827968*1000</f>
        <v>0.7343864868872817</v>
      </c>
    </row>
    <row r="32" spans="1:3" x14ac:dyDescent="0.2">
      <c r="B32" s="162"/>
      <c r="C32" s="162"/>
    </row>
    <row r="34" spans="1:3" x14ac:dyDescent="0.2">
      <c r="A34" s="52" t="s">
        <v>57</v>
      </c>
      <c r="B34" s="52" t="s">
        <v>57</v>
      </c>
    </row>
    <row r="35" spans="1:3" x14ac:dyDescent="0.2">
      <c r="A35" s="17" t="s">
        <v>169</v>
      </c>
      <c r="B35" s="17" t="s">
        <v>58</v>
      </c>
    </row>
    <row r="36" spans="1:3" x14ac:dyDescent="0.2">
      <c r="A36" s="17" t="s">
        <v>180</v>
      </c>
      <c r="B36" s="17" t="s">
        <v>59</v>
      </c>
    </row>
    <row r="39" spans="1:3" x14ac:dyDescent="0.2">
      <c r="A39" s="80" t="s">
        <v>173</v>
      </c>
    </row>
    <row r="40" spans="1:3" ht="25.5" x14ac:dyDescent="0.2">
      <c r="A40" s="145" t="s">
        <v>174</v>
      </c>
      <c r="B40" s="185">
        <v>276179</v>
      </c>
      <c r="C40" s="184">
        <v>280709</v>
      </c>
    </row>
    <row r="41" spans="1:3" ht="25.5" x14ac:dyDescent="0.2">
      <c r="A41" s="145" t="s">
        <v>175</v>
      </c>
      <c r="B41" s="186">
        <f>B40/387349513*1000</f>
        <v>0.71299689487411333</v>
      </c>
      <c r="C41" s="186">
        <f>C40/346832573*1000</f>
        <v>0.80935016446681896</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7" zoomScale="160" zoomScaleNormal="160" workbookViewId="0">
      <selection activeCell="B49" sqref="B49:C49"/>
    </sheetView>
  </sheetViews>
  <sheetFormatPr defaultRowHeight="12.75" x14ac:dyDescent="0.2"/>
  <cols>
    <col min="1" max="1" width="56.28515625" style="45" bestFit="1" customWidth="1"/>
    <col min="2" max="2" width="19.5703125" style="45" customWidth="1"/>
    <col min="3" max="3" width="18" style="45" customWidth="1"/>
    <col min="4" max="16384" width="9.140625" style="45"/>
  </cols>
  <sheetData>
    <row r="1" spans="1:3" x14ac:dyDescent="0.2">
      <c r="A1" s="17" t="s">
        <v>54</v>
      </c>
      <c r="B1" s="81"/>
      <c r="C1" s="81"/>
    </row>
    <row r="2" spans="1:3" x14ac:dyDescent="0.2">
      <c r="A2" s="17"/>
      <c r="B2" s="81"/>
      <c r="C2" s="81"/>
    </row>
    <row r="3" spans="1:3" x14ac:dyDescent="0.2">
      <c r="A3" s="82" t="s">
        <v>60</v>
      </c>
      <c r="B3" s="81"/>
      <c r="C3" s="81"/>
    </row>
    <row r="4" spans="1:3" x14ac:dyDescent="0.2">
      <c r="A4" s="82" t="s">
        <v>189</v>
      </c>
      <c r="B4" s="83"/>
      <c r="C4" s="83"/>
    </row>
    <row r="5" spans="1:3" x14ac:dyDescent="0.2">
      <c r="A5" s="81"/>
      <c r="B5" s="83"/>
      <c r="C5" s="83"/>
    </row>
    <row r="6" spans="1:3" ht="25.5" x14ac:dyDescent="0.2">
      <c r="A6" s="164"/>
      <c r="B6" s="89" t="s">
        <v>203</v>
      </c>
      <c r="C6" s="89" t="s">
        <v>204</v>
      </c>
    </row>
    <row r="7" spans="1:3" x14ac:dyDescent="0.2">
      <c r="A7" s="165"/>
      <c r="B7" s="90" t="s">
        <v>8</v>
      </c>
      <c r="C7" s="89" t="s">
        <v>8</v>
      </c>
    </row>
    <row r="8" spans="1:3" x14ac:dyDescent="0.2">
      <c r="A8" s="91" t="s">
        <v>31</v>
      </c>
      <c r="B8" s="92"/>
      <c r="C8" s="92"/>
    </row>
    <row r="9" spans="1:3" x14ac:dyDescent="0.2">
      <c r="A9" s="93" t="s">
        <v>32</v>
      </c>
      <c r="B9" s="11">
        <v>1503833</v>
      </c>
      <c r="C9" s="152">
        <v>1404051</v>
      </c>
    </row>
    <row r="10" spans="1:3" x14ac:dyDescent="0.2">
      <c r="A10" s="93" t="s">
        <v>33</v>
      </c>
      <c r="B10" s="11">
        <v>-367225</v>
      </c>
      <c r="C10" s="11">
        <v>-366875</v>
      </c>
    </row>
    <row r="11" spans="1:3" x14ac:dyDescent="0.2">
      <c r="A11" s="93" t="s">
        <v>28</v>
      </c>
      <c r="B11" s="11">
        <v>557902</v>
      </c>
      <c r="C11" s="152">
        <v>395113</v>
      </c>
    </row>
    <row r="12" spans="1:3" x14ac:dyDescent="0.2">
      <c r="A12" s="93" t="s">
        <v>34</v>
      </c>
      <c r="B12" s="11">
        <v>-445405</v>
      </c>
      <c r="C12" s="11">
        <v>-111589</v>
      </c>
    </row>
    <row r="13" spans="1:3" x14ac:dyDescent="0.2">
      <c r="A13" s="93" t="s">
        <v>35</v>
      </c>
      <c r="B13" s="11">
        <v>432534</v>
      </c>
      <c r="C13" s="152">
        <v>364326</v>
      </c>
    </row>
    <row r="14" spans="1:3" ht="25.5" x14ac:dyDescent="0.2">
      <c r="A14" s="94" t="s">
        <v>181</v>
      </c>
      <c r="B14" s="13">
        <v>69834</v>
      </c>
      <c r="C14" s="187">
        <v>37542</v>
      </c>
    </row>
    <row r="15" spans="1:3" x14ac:dyDescent="0.2">
      <c r="A15" s="93" t="s">
        <v>122</v>
      </c>
      <c r="B15" s="12">
        <v>23723</v>
      </c>
      <c r="C15" s="11">
        <v>1560</v>
      </c>
    </row>
    <row r="16" spans="1:3" x14ac:dyDescent="0.2">
      <c r="A16" s="94" t="s">
        <v>36</v>
      </c>
      <c r="B16" s="12">
        <v>-1205440</v>
      </c>
      <c r="C16" s="11">
        <v>-1028541</v>
      </c>
    </row>
    <row r="17" spans="1:8" ht="25.5" x14ac:dyDescent="0.2">
      <c r="A17" s="94" t="s">
        <v>37</v>
      </c>
      <c r="B17" s="13">
        <f>SUM(B9:B16)</f>
        <v>569756</v>
      </c>
      <c r="C17" s="146">
        <f>SUM(C9:C16)</f>
        <v>695587</v>
      </c>
      <c r="G17" s="99"/>
      <c r="H17" s="99"/>
    </row>
    <row r="18" spans="1:8" x14ac:dyDescent="0.2">
      <c r="A18" s="94"/>
      <c r="B18" s="11"/>
      <c r="C18" s="11"/>
      <c r="G18" s="99"/>
      <c r="H18" s="99"/>
    </row>
    <row r="19" spans="1:8" x14ac:dyDescent="0.2">
      <c r="A19" s="95" t="s">
        <v>123</v>
      </c>
      <c r="B19" s="84"/>
      <c r="C19" s="84"/>
      <c r="G19" s="99"/>
      <c r="H19" s="99"/>
    </row>
    <row r="20" spans="1:8" ht="25.5" x14ac:dyDescent="0.2">
      <c r="A20" s="94" t="s">
        <v>126</v>
      </c>
      <c r="B20" s="13">
        <v>3378</v>
      </c>
      <c r="C20" s="13">
        <v>12748</v>
      </c>
      <c r="G20" s="100"/>
      <c r="H20" s="100"/>
    </row>
    <row r="21" spans="1:8" x14ac:dyDescent="0.2">
      <c r="A21" s="94" t="s">
        <v>141</v>
      </c>
      <c r="B21" s="13">
        <v>0</v>
      </c>
      <c r="C21" s="13">
        <v>0</v>
      </c>
      <c r="G21" s="100"/>
      <c r="H21" s="100"/>
    </row>
    <row r="22" spans="1:8" x14ac:dyDescent="0.2">
      <c r="A22" s="94" t="s">
        <v>142</v>
      </c>
      <c r="B22" s="13">
        <v>-48278</v>
      </c>
      <c r="C22" s="163">
        <v>25798</v>
      </c>
      <c r="G22" s="100"/>
      <c r="H22" s="100"/>
    </row>
    <row r="23" spans="1:8" x14ac:dyDescent="0.2">
      <c r="A23" s="96" t="s">
        <v>23</v>
      </c>
      <c r="B23" s="13">
        <v>-941328</v>
      </c>
      <c r="C23" s="13">
        <v>-1125916</v>
      </c>
      <c r="G23" s="100"/>
      <c r="H23" s="100"/>
    </row>
    <row r="24" spans="1:8" x14ac:dyDescent="0.2">
      <c r="A24" s="94" t="s">
        <v>20</v>
      </c>
      <c r="B24" s="13">
        <v>-315</v>
      </c>
      <c r="C24" s="13">
        <v>-57222</v>
      </c>
      <c r="G24" s="100"/>
      <c r="H24" s="100"/>
    </row>
    <row r="25" spans="1:8" x14ac:dyDescent="0.2">
      <c r="A25" s="94"/>
      <c r="B25" s="11"/>
      <c r="C25" s="11"/>
      <c r="G25" s="100"/>
      <c r="H25" s="100"/>
    </row>
    <row r="26" spans="1:8" x14ac:dyDescent="0.2">
      <c r="A26" s="95" t="s">
        <v>125</v>
      </c>
      <c r="B26" s="11"/>
      <c r="C26" s="11"/>
      <c r="G26" s="100"/>
      <c r="H26" s="100"/>
    </row>
    <row r="27" spans="1:8" x14ac:dyDescent="0.2">
      <c r="A27" s="94" t="s">
        <v>124</v>
      </c>
      <c r="B27" s="13">
        <v>-25276</v>
      </c>
      <c r="C27" s="13">
        <v>88489</v>
      </c>
      <c r="G27" s="99"/>
      <c r="H27" s="99"/>
    </row>
    <row r="28" spans="1:8" x14ac:dyDescent="0.2">
      <c r="A28" s="94" t="s">
        <v>13</v>
      </c>
      <c r="B28" s="13">
        <v>-352243</v>
      </c>
      <c r="C28" s="13">
        <v>-169174</v>
      </c>
      <c r="G28" s="99"/>
      <c r="H28" s="99"/>
    </row>
    <row r="29" spans="1:8" x14ac:dyDescent="0.2">
      <c r="A29" s="94" t="s">
        <v>139</v>
      </c>
      <c r="B29" s="13">
        <v>6465046</v>
      </c>
      <c r="C29" s="13">
        <v>2069093</v>
      </c>
    </row>
    <row r="30" spans="1:8" x14ac:dyDescent="0.2">
      <c r="A30" s="96" t="s">
        <v>11</v>
      </c>
      <c r="B30" s="13">
        <v>0</v>
      </c>
      <c r="C30" s="13">
        <v>0</v>
      </c>
    </row>
    <row r="31" spans="1:8" ht="13.5" thickBot="1" x14ac:dyDescent="0.25">
      <c r="A31" s="94" t="s">
        <v>10</v>
      </c>
      <c r="B31" s="101">
        <v>82762</v>
      </c>
      <c r="C31" s="13">
        <v>41346</v>
      </c>
    </row>
    <row r="32" spans="1:8" ht="24" customHeight="1" x14ac:dyDescent="0.2">
      <c r="A32" s="97" t="s">
        <v>61</v>
      </c>
      <c r="B32" s="85">
        <f>SUM(B17:B31)</f>
        <v>5753502</v>
      </c>
      <c r="C32" s="85">
        <f>SUM(C17:C31)</f>
        <v>1580749</v>
      </c>
    </row>
    <row r="33" spans="1:3" ht="13.5" thickBot="1" x14ac:dyDescent="0.25">
      <c r="A33" s="93" t="s">
        <v>38</v>
      </c>
      <c r="B33" s="101">
        <v>-23753</v>
      </c>
      <c r="C33" s="13">
        <v>-31444</v>
      </c>
    </row>
    <row r="34" spans="1:3" x14ac:dyDescent="0.2">
      <c r="A34" s="93" t="s">
        <v>51</v>
      </c>
      <c r="B34" s="85">
        <f>SUM(B32:B33)</f>
        <v>5729749</v>
      </c>
      <c r="C34" s="85">
        <f>SUM(C32:C33)</f>
        <v>1549305</v>
      </c>
    </row>
    <row r="35" spans="1:3" x14ac:dyDescent="0.2">
      <c r="A35" s="91" t="s">
        <v>39</v>
      </c>
      <c r="B35" s="86"/>
      <c r="C35" s="86"/>
    </row>
    <row r="36" spans="1:3" x14ac:dyDescent="0.2">
      <c r="A36" s="93" t="s">
        <v>40</v>
      </c>
      <c r="B36" s="13">
        <v>-372716</v>
      </c>
      <c r="C36" s="13">
        <v>-102184</v>
      </c>
    </row>
    <row r="37" spans="1:3" x14ac:dyDescent="0.2">
      <c r="A37" s="88" t="s">
        <v>137</v>
      </c>
      <c r="B37" s="13">
        <v>34885</v>
      </c>
      <c r="C37" s="163">
        <v>6174</v>
      </c>
    </row>
    <row r="38" spans="1:3" x14ac:dyDescent="0.2">
      <c r="A38" s="88" t="s">
        <v>41</v>
      </c>
      <c r="B38" s="13">
        <v>-834037</v>
      </c>
      <c r="C38" s="13">
        <v>-3609010</v>
      </c>
    </row>
    <row r="39" spans="1:3" x14ac:dyDescent="0.2">
      <c r="A39" s="88" t="s">
        <v>138</v>
      </c>
      <c r="B39" s="13">
        <v>859740</v>
      </c>
      <c r="C39" s="163">
        <v>4147346</v>
      </c>
    </row>
    <row r="40" spans="1:3" ht="13.5" thickBot="1" x14ac:dyDescent="0.25">
      <c r="A40" s="88" t="s">
        <v>42</v>
      </c>
      <c r="B40" s="101">
        <f>SUM(B36:B39)</f>
        <v>-312128</v>
      </c>
      <c r="C40" s="101">
        <f>SUM(C36:C39)</f>
        <v>442326</v>
      </c>
    </row>
    <row r="41" spans="1:3" x14ac:dyDescent="0.2">
      <c r="A41" s="91" t="s">
        <v>62</v>
      </c>
      <c r="B41" s="86"/>
      <c r="C41" s="86"/>
    </row>
    <row r="42" spans="1:3" x14ac:dyDescent="0.2">
      <c r="A42" s="88" t="s">
        <v>127</v>
      </c>
      <c r="B42" s="13">
        <v>316533</v>
      </c>
      <c r="C42" s="146">
        <v>471979</v>
      </c>
    </row>
    <row r="43" spans="1:3" x14ac:dyDescent="0.2">
      <c r="A43" s="88" t="s">
        <v>43</v>
      </c>
      <c r="B43" s="13">
        <v>-457298</v>
      </c>
      <c r="C43" s="13">
        <v>-712996</v>
      </c>
    </row>
    <row r="44" spans="1:3" x14ac:dyDescent="0.2">
      <c r="A44" s="88" t="s">
        <v>182</v>
      </c>
      <c r="B44" s="153">
        <v>-3019</v>
      </c>
      <c r="C44" s="13">
        <v>-76543</v>
      </c>
    </row>
    <row r="45" spans="1:3" ht="13.5" thickBot="1" x14ac:dyDescent="0.25">
      <c r="A45" s="93" t="s">
        <v>44</v>
      </c>
      <c r="B45" s="102">
        <v>-50452</v>
      </c>
      <c r="C45" s="13">
        <v>-24773</v>
      </c>
    </row>
    <row r="46" spans="1:3" x14ac:dyDescent="0.2">
      <c r="A46" s="93" t="s">
        <v>52</v>
      </c>
      <c r="B46" s="87">
        <f>SUM(B42:B45)</f>
        <v>-194236</v>
      </c>
      <c r="C46" s="87">
        <f>SUM(C42:C45)</f>
        <v>-342333</v>
      </c>
    </row>
    <row r="47" spans="1:3" ht="25.5" x14ac:dyDescent="0.2">
      <c r="A47" s="98" t="s">
        <v>53</v>
      </c>
      <c r="B47" s="13">
        <v>83336</v>
      </c>
      <c r="C47" s="13">
        <v>197070</v>
      </c>
    </row>
    <row r="48" spans="1:3" x14ac:dyDescent="0.2">
      <c r="A48" s="98" t="s">
        <v>45</v>
      </c>
      <c r="B48" s="87">
        <f>B34+B40+B46+B47</f>
        <v>5306721</v>
      </c>
      <c r="C48" s="87">
        <f>C34+C40+C46+C47</f>
        <v>1846368</v>
      </c>
    </row>
    <row r="49" spans="1:3" x14ac:dyDescent="0.2">
      <c r="A49" s="88" t="s">
        <v>49</v>
      </c>
      <c r="B49" s="13">
        <v>5013592</v>
      </c>
      <c r="C49" s="13">
        <v>3167224</v>
      </c>
    </row>
    <row r="50" spans="1:3" x14ac:dyDescent="0.2">
      <c r="A50" s="88" t="s">
        <v>50</v>
      </c>
      <c r="B50" s="87">
        <f>SUM(B48:B49)</f>
        <v>10320313</v>
      </c>
      <c r="C50" s="87">
        <f>SUM(C48:C49)</f>
        <v>5013592</v>
      </c>
    </row>
    <row r="54" spans="1:3" x14ac:dyDescent="0.2">
      <c r="A54" s="52"/>
      <c r="B54" s="53"/>
      <c r="C54" s="53"/>
    </row>
    <row r="55" spans="1:3" x14ac:dyDescent="0.2">
      <c r="A55" s="52" t="s">
        <v>57</v>
      </c>
      <c r="B55" s="53"/>
      <c r="C55" s="52" t="s">
        <v>57</v>
      </c>
    </row>
    <row r="56" spans="1:3" x14ac:dyDescent="0.2">
      <c r="A56" s="17" t="s">
        <v>169</v>
      </c>
      <c r="B56" s="32"/>
      <c r="C56" s="17" t="s">
        <v>58</v>
      </c>
    </row>
    <row r="57" spans="1:3" x14ac:dyDescent="0.2">
      <c r="A57" s="17" t="s">
        <v>180</v>
      </c>
      <c r="B57" s="32"/>
      <c r="C57" s="17" t="s">
        <v>59</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7" zoomScale="145" zoomScaleNormal="145" workbookViewId="0">
      <selection activeCell="C21" sqref="C21"/>
    </sheetView>
  </sheetViews>
  <sheetFormatPr defaultRowHeight="12.75" x14ac:dyDescent="0.2"/>
  <cols>
    <col min="1" max="1" width="27.7109375" style="45" customWidth="1"/>
    <col min="2" max="2" width="11.140625" style="45" customWidth="1"/>
    <col min="3" max="3" width="13.28515625" style="45" customWidth="1"/>
    <col min="4" max="4" width="13.5703125" style="45" customWidth="1"/>
    <col min="5" max="16384" width="9.140625" style="45"/>
  </cols>
  <sheetData>
    <row r="1" spans="1:4" x14ac:dyDescent="0.2">
      <c r="A1" s="17" t="s">
        <v>54</v>
      </c>
    </row>
    <row r="3" spans="1:4" x14ac:dyDescent="0.2">
      <c r="A3" s="166" t="s">
        <v>63</v>
      </c>
      <c r="B3" s="167"/>
      <c r="C3" s="105"/>
    </row>
    <row r="4" spans="1:4" x14ac:dyDescent="0.2">
      <c r="A4" s="82" t="s">
        <v>189</v>
      </c>
      <c r="B4" s="106"/>
      <c r="C4" s="105"/>
    </row>
    <row r="5" spans="1:4" x14ac:dyDescent="0.2">
      <c r="A5" s="107"/>
      <c r="B5" s="106"/>
      <c r="C5" s="105"/>
    </row>
    <row r="6" spans="1:4" ht="25.5" x14ac:dyDescent="0.2">
      <c r="A6" s="108"/>
      <c r="B6" s="147" t="s">
        <v>3</v>
      </c>
      <c r="C6" s="148" t="s">
        <v>4</v>
      </c>
      <c r="D6" s="147" t="s">
        <v>46</v>
      </c>
    </row>
    <row r="7" spans="1:4" ht="13.5" thickBot="1" x14ac:dyDescent="0.25">
      <c r="A7" s="108"/>
      <c r="B7" s="109" t="s">
        <v>8</v>
      </c>
      <c r="C7" s="149" t="s">
        <v>8</v>
      </c>
      <c r="D7" s="109" t="s">
        <v>8</v>
      </c>
    </row>
    <row r="8" spans="1:4" x14ac:dyDescent="0.2">
      <c r="A8" s="108"/>
      <c r="B8" s="110"/>
      <c r="C8" s="99"/>
      <c r="D8" s="111"/>
    </row>
    <row r="9" spans="1:4" x14ac:dyDescent="0.2">
      <c r="A9" s="112" t="s">
        <v>143</v>
      </c>
      <c r="B9" s="103">
        <v>1301658</v>
      </c>
      <c r="C9" s="103">
        <v>576693</v>
      </c>
      <c r="D9" s="10">
        <f>SUM(B9:C9)</f>
        <v>1878351</v>
      </c>
    </row>
    <row r="10" spans="1:4" x14ac:dyDescent="0.2">
      <c r="A10" s="113" t="s">
        <v>47</v>
      </c>
      <c r="B10" s="14">
        <v>0</v>
      </c>
      <c r="C10" s="14">
        <v>0</v>
      </c>
      <c r="D10" s="10">
        <f t="shared" ref="D10:D13" si="0">SUM(B10:C10)</f>
        <v>0</v>
      </c>
    </row>
    <row r="11" spans="1:4" ht="25.5" x14ac:dyDescent="0.2">
      <c r="A11" s="114" t="s">
        <v>64</v>
      </c>
      <c r="B11" s="14">
        <v>0</v>
      </c>
      <c r="C11" s="14">
        <v>253237</v>
      </c>
      <c r="D11" s="15">
        <f t="shared" si="0"/>
        <v>253237</v>
      </c>
    </row>
    <row r="12" spans="1:4" x14ac:dyDescent="0.2">
      <c r="A12" s="113" t="s">
        <v>48</v>
      </c>
      <c r="B12" s="14">
        <v>0</v>
      </c>
      <c r="C12" s="14">
        <v>-24533</v>
      </c>
      <c r="D12" s="14">
        <f t="shared" si="0"/>
        <v>-24533</v>
      </c>
    </row>
    <row r="13" spans="1:4" ht="38.25" x14ac:dyDescent="0.2">
      <c r="A13" s="115" t="s">
        <v>65</v>
      </c>
      <c r="B13" s="14">
        <v>432505</v>
      </c>
      <c r="C13" s="14">
        <v>-432505</v>
      </c>
      <c r="D13" s="14">
        <f t="shared" si="0"/>
        <v>0</v>
      </c>
    </row>
    <row r="14" spans="1:4" ht="13.5" thickBot="1" x14ac:dyDescent="0.25">
      <c r="A14" s="116" t="s">
        <v>176</v>
      </c>
      <c r="B14" s="103">
        <v>1734163</v>
      </c>
      <c r="C14" s="103">
        <v>372892</v>
      </c>
      <c r="D14" s="103">
        <f t="shared" ref="D14:D18" si="1">SUM(B14:C14)</f>
        <v>2107055</v>
      </c>
    </row>
    <row r="15" spans="1:4" ht="14.25" x14ac:dyDescent="0.2">
      <c r="A15" s="113" t="s">
        <v>47</v>
      </c>
      <c r="B15" s="104">
        <v>0</v>
      </c>
      <c r="C15" s="104">
        <v>0</v>
      </c>
      <c r="D15" s="10">
        <f t="shared" si="1"/>
        <v>0</v>
      </c>
    </row>
    <row r="16" spans="1:4" ht="25.5" x14ac:dyDescent="0.2">
      <c r="A16" s="114" t="s">
        <v>64</v>
      </c>
      <c r="B16" s="104">
        <v>0</v>
      </c>
      <c r="C16" s="104">
        <v>278731</v>
      </c>
      <c r="D16" s="188">
        <f t="shared" si="1"/>
        <v>278731</v>
      </c>
    </row>
    <row r="17" spans="1:4" ht="14.25" x14ac:dyDescent="0.2">
      <c r="A17" s="113" t="s">
        <v>48</v>
      </c>
      <c r="B17" s="104">
        <v>0</v>
      </c>
      <c r="C17" s="104">
        <v>-50652</v>
      </c>
      <c r="D17" s="104">
        <f t="shared" si="1"/>
        <v>-50652</v>
      </c>
    </row>
    <row r="18" spans="1:4" ht="38.25" x14ac:dyDescent="0.2">
      <c r="A18" s="115" t="s">
        <v>65</v>
      </c>
      <c r="B18" s="104">
        <v>202585</v>
      </c>
      <c r="C18" s="104">
        <v>-202585</v>
      </c>
      <c r="D18" s="104">
        <f t="shared" si="1"/>
        <v>0</v>
      </c>
    </row>
    <row r="19" spans="1:4" ht="13.5" thickBot="1" x14ac:dyDescent="0.25">
      <c r="A19" s="116" t="s">
        <v>186</v>
      </c>
      <c r="B19" s="118">
        <f>SUM(B14:B18)</f>
        <v>1936748</v>
      </c>
      <c r="C19" s="117">
        <f>SUM(C14:C18)</f>
        <v>398386</v>
      </c>
      <c r="D19" s="119">
        <f>SUM(B19:C19)</f>
        <v>2335134</v>
      </c>
    </row>
    <row r="22" spans="1:4" x14ac:dyDescent="0.2">
      <c r="A22" s="52" t="s">
        <v>57</v>
      </c>
      <c r="B22" s="53"/>
      <c r="C22" s="52" t="s">
        <v>57</v>
      </c>
    </row>
    <row r="23" spans="1:4" x14ac:dyDescent="0.2">
      <c r="A23" s="17" t="s">
        <v>169</v>
      </c>
      <c r="B23" s="32"/>
      <c r="C23" s="17" t="s">
        <v>58</v>
      </c>
    </row>
    <row r="24" spans="1:4" x14ac:dyDescent="0.2">
      <c r="A24" s="17" t="s">
        <v>180</v>
      </c>
      <c r="B24" s="32"/>
      <c r="C24" s="17" t="s">
        <v>59</v>
      </c>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topLeftCell="A31" zoomScale="145" zoomScaleNormal="145" workbookViewId="0">
      <selection activeCell="A22" sqref="A22"/>
    </sheetView>
  </sheetViews>
  <sheetFormatPr defaultRowHeight="12.75" x14ac:dyDescent="0.2"/>
  <cols>
    <col min="1" max="1" width="130.140625" style="45" customWidth="1"/>
    <col min="2" max="16384" width="9.140625" style="45"/>
  </cols>
  <sheetData>
    <row r="1" spans="1:1" x14ac:dyDescent="0.2">
      <c r="A1" s="126" t="s">
        <v>70</v>
      </c>
    </row>
    <row r="2" spans="1:1" x14ac:dyDescent="0.2">
      <c r="A2" s="127" t="s">
        <v>71</v>
      </c>
    </row>
    <row r="3" spans="1:1" x14ac:dyDescent="0.2">
      <c r="A3" s="127" t="s">
        <v>72</v>
      </c>
    </row>
    <row r="4" spans="1:1" x14ac:dyDescent="0.2">
      <c r="A4" s="127" t="s">
        <v>68</v>
      </c>
    </row>
    <row r="5" spans="1:1" x14ac:dyDescent="0.2">
      <c r="A5" s="127" t="s">
        <v>69</v>
      </c>
    </row>
    <row r="6" spans="1:1" x14ac:dyDescent="0.2">
      <c r="A6" s="127"/>
    </row>
    <row r="7" spans="1:1" x14ac:dyDescent="0.2">
      <c r="A7" s="128"/>
    </row>
    <row r="8" spans="1:1" x14ac:dyDescent="0.2">
      <c r="A8" s="129" t="s">
        <v>207</v>
      </c>
    </row>
    <row r="9" spans="1:1" x14ac:dyDescent="0.2">
      <c r="A9" s="129" t="s">
        <v>146</v>
      </c>
    </row>
    <row r="10" spans="1:1" ht="25.5" customHeight="1" x14ac:dyDescent="0.2">
      <c r="A10" s="129" t="s">
        <v>177</v>
      </c>
    </row>
    <row r="11" spans="1:1" ht="15" customHeight="1" x14ac:dyDescent="0.2">
      <c r="A11" s="129" t="s">
        <v>183</v>
      </c>
    </row>
    <row r="12" spans="1:1" ht="14.25" customHeight="1" x14ac:dyDescent="0.2">
      <c r="A12" s="130" t="s">
        <v>178</v>
      </c>
    </row>
    <row r="13" spans="1:1" ht="14.25" customHeight="1" x14ac:dyDescent="0.2">
      <c r="A13" s="189" t="s">
        <v>147</v>
      </c>
    </row>
    <row r="14" spans="1:1" ht="14.25" customHeight="1" x14ac:dyDescent="0.2">
      <c r="A14" s="190" t="s">
        <v>208</v>
      </c>
    </row>
    <row r="15" spans="1:1" x14ac:dyDescent="0.2">
      <c r="A15" s="192" t="s">
        <v>209</v>
      </c>
    </row>
    <row r="16" spans="1:1" ht="25.5" x14ac:dyDescent="0.2">
      <c r="A16" s="175" t="s">
        <v>210</v>
      </c>
    </row>
    <row r="17" spans="1:1" ht="25.5" x14ac:dyDescent="0.2">
      <c r="A17" s="193" t="s">
        <v>211</v>
      </c>
    </row>
    <row r="18" spans="1:1" ht="25.5" x14ac:dyDescent="0.2">
      <c r="A18" s="191" t="s">
        <v>179</v>
      </c>
    </row>
    <row r="19" spans="1:1" ht="25.5" x14ac:dyDescent="0.2">
      <c r="A19" s="130" t="s">
        <v>148</v>
      </c>
    </row>
    <row r="20" spans="1:1" x14ac:dyDescent="0.2">
      <c r="A20" s="130" t="s">
        <v>149</v>
      </c>
    </row>
    <row r="21" spans="1:1" x14ac:dyDescent="0.2">
      <c r="A21" s="130" t="s">
        <v>150</v>
      </c>
    </row>
    <row r="22" spans="1:1" ht="25.5" x14ac:dyDescent="0.2">
      <c r="A22" s="130" t="s">
        <v>151</v>
      </c>
    </row>
    <row r="23" spans="1:1" x14ac:dyDescent="0.2">
      <c r="A23" s="130" t="s">
        <v>152</v>
      </c>
    </row>
    <row r="24" spans="1:1" x14ac:dyDescent="0.2">
      <c r="A24" s="130" t="s">
        <v>153</v>
      </c>
    </row>
    <row r="25" spans="1:1" x14ac:dyDescent="0.2">
      <c r="A25" s="130" t="s">
        <v>154</v>
      </c>
    </row>
    <row r="26" spans="1:1" x14ac:dyDescent="0.2">
      <c r="A26" s="130" t="s">
        <v>155</v>
      </c>
    </row>
    <row r="27" spans="1:1" x14ac:dyDescent="0.2">
      <c r="A27" s="130" t="s">
        <v>184</v>
      </c>
    </row>
    <row r="28" spans="1:1" ht="63.75" x14ac:dyDescent="0.2">
      <c r="A28" s="129" t="s">
        <v>212</v>
      </c>
    </row>
    <row r="29" spans="1:1" x14ac:dyDescent="0.2">
      <c r="A29" s="130" t="s">
        <v>156</v>
      </c>
    </row>
    <row r="30" spans="1:1" x14ac:dyDescent="0.2">
      <c r="A30" s="130" t="s">
        <v>157</v>
      </c>
    </row>
    <row r="31" spans="1:1" ht="27" customHeight="1" x14ac:dyDescent="0.2">
      <c r="A31" s="131" t="s">
        <v>158</v>
      </c>
    </row>
    <row r="32" spans="1:1" ht="25.5" x14ac:dyDescent="0.2">
      <c r="A32" s="131" t="s">
        <v>159</v>
      </c>
    </row>
    <row r="33" spans="1:8" ht="25.5" customHeight="1" x14ac:dyDescent="0.2">
      <c r="A33" s="131" t="s">
        <v>160</v>
      </c>
    </row>
    <row r="34" spans="1:8" ht="25.5" customHeight="1" x14ac:dyDescent="0.2">
      <c r="A34" s="132" t="s">
        <v>161</v>
      </c>
    </row>
    <row r="35" spans="1:8" x14ac:dyDescent="0.2">
      <c r="A35" s="132" t="s">
        <v>162</v>
      </c>
    </row>
    <row r="36" spans="1:8" ht="35.25" customHeight="1" x14ac:dyDescent="0.2">
      <c r="A36" s="132"/>
      <c r="E36" s="132"/>
    </row>
    <row r="37" spans="1:8" x14ac:dyDescent="0.2">
      <c r="A37" s="17" t="s">
        <v>169</v>
      </c>
      <c r="B37" s="32"/>
      <c r="C37" s="17"/>
    </row>
    <row r="38" spans="1:8" x14ac:dyDescent="0.2">
      <c r="A38" s="17" t="s">
        <v>180</v>
      </c>
      <c r="B38" s="32"/>
      <c r="C38" s="17"/>
    </row>
    <row r="39" spans="1:8" x14ac:dyDescent="0.2">
      <c r="A39" s="132"/>
      <c r="H39" s="132"/>
    </row>
    <row r="40" spans="1:8" x14ac:dyDescent="0.2">
      <c r="A40" s="132"/>
    </row>
    <row r="41" spans="1:8" x14ac:dyDescent="0.2">
      <c r="A41" s="17" t="s">
        <v>58</v>
      </c>
    </row>
    <row r="42" spans="1:8" x14ac:dyDescent="0.2">
      <c r="A42" s="17" t="s">
        <v>59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28" sqref="C28"/>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73</v>
      </c>
      <c r="D1" s="2"/>
      <c r="E1" s="2"/>
    </row>
    <row r="2" spans="1:5" ht="16.5" x14ac:dyDescent="0.3">
      <c r="A2" s="2"/>
      <c r="B2" s="2"/>
      <c r="C2" s="4" t="s">
        <v>74</v>
      </c>
      <c r="D2" s="2"/>
      <c r="E2" s="2"/>
    </row>
    <row r="3" spans="1:5" ht="16.5" x14ac:dyDescent="0.3">
      <c r="A3" s="2"/>
      <c r="B3" s="2"/>
      <c r="C3" s="4" t="s">
        <v>75</v>
      </c>
      <c r="D3" s="2"/>
      <c r="E3" s="2"/>
    </row>
    <row r="4" spans="1:5" ht="16.5" x14ac:dyDescent="0.3">
      <c r="A4" s="2"/>
      <c r="B4" s="2"/>
      <c r="C4" s="5" t="s">
        <v>83</v>
      </c>
      <c r="D4" s="2"/>
      <c r="E4" s="2"/>
    </row>
    <row r="5" spans="1:5" ht="16.5" x14ac:dyDescent="0.3">
      <c r="A5" s="2"/>
      <c r="B5" s="2"/>
      <c r="C5" s="4" t="s">
        <v>84</v>
      </c>
      <c r="D5" s="2"/>
      <c r="E5" s="2"/>
    </row>
    <row r="6" spans="1:5" x14ac:dyDescent="0.2">
      <c r="A6" s="2"/>
      <c r="B6" s="2"/>
      <c r="C6" s="2"/>
      <c r="D6" s="2"/>
      <c r="E6" s="2"/>
    </row>
    <row r="7" spans="1:5" ht="16.5" x14ac:dyDescent="0.3">
      <c r="A7" s="2"/>
      <c r="B7" s="8" t="s">
        <v>76</v>
      </c>
      <c r="C7" s="4"/>
      <c r="D7" s="2"/>
      <c r="E7" s="2"/>
    </row>
    <row r="8" spans="1:5" ht="16.5" x14ac:dyDescent="0.3">
      <c r="A8" s="2"/>
      <c r="B8" s="4" t="s">
        <v>85</v>
      </c>
      <c r="C8" s="4"/>
      <c r="D8" s="2"/>
      <c r="E8" s="2"/>
    </row>
    <row r="9" spans="1:5" ht="16.5" x14ac:dyDescent="0.3">
      <c r="A9" s="2"/>
      <c r="B9" s="4" t="s">
        <v>86</v>
      </c>
      <c r="C9" s="4"/>
      <c r="D9" s="2"/>
      <c r="E9" s="2"/>
    </row>
    <row r="10" spans="1:5" x14ac:dyDescent="0.2">
      <c r="A10" s="2"/>
      <c r="B10" s="2"/>
      <c r="C10" s="2"/>
      <c r="D10" s="2"/>
      <c r="E10" s="2"/>
    </row>
    <row r="11" spans="1:5" ht="16.5" x14ac:dyDescent="0.2">
      <c r="A11" s="6" t="s">
        <v>66</v>
      </c>
      <c r="B11" s="2"/>
      <c r="C11" s="2"/>
      <c r="D11" s="2"/>
      <c r="E11" s="2"/>
    </row>
    <row r="12" spans="1:5" ht="16.5" x14ac:dyDescent="0.2">
      <c r="A12" s="6" t="s">
        <v>67</v>
      </c>
      <c r="B12" s="2"/>
      <c r="C12" s="2"/>
      <c r="D12" s="2"/>
      <c r="E12" s="2"/>
    </row>
    <row r="13" spans="1:5" ht="16.5" x14ac:dyDescent="0.2">
      <c r="A13" s="6" t="s">
        <v>68</v>
      </c>
      <c r="B13" s="2"/>
      <c r="C13" s="2"/>
      <c r="D13" s="2"/>
      <c r="E13" s="2"/>
    </row>
    <row r="14" spans="1:5" ht="16.5" x14ac:dyDescent="0.2">
      <c r="A14" s="6" t="s">
        <v>77</v>
      </c>
      <c r="B14" s="2"/>
      <c r="C14" s="2"/>
      <c r="D14" s="2"/>
      <c r="E14" s="2"/>
    </row>
    <row r="15" spans="1:5" ht="16.5" x14ac:dyDescent="0.3">
      <c r="A15" s="4" t="s">
        <v>185</v>
      </c>
      <c r="B15" s="2"/>
      <c r="C15" s="2"/>
      <c r="D15" s="2"/>
      <c r="E15" s="2"/>
    </row>
    <row r="16" spans="1:5" x14ac:dyDescent="0.2">
      <c r="A16" s="2"/>
      <c r="B16" s="2"/>
      <c r="C16" s="2"/>
      <c r="D16" s="2"/>
      <c r="E16" s="2"/>
    </row>
    <row r="17" spans="1:5" ht="16.5" x14ac:dyDescent="0.2">
      <c r="A17" s="168" t="s">
        <v>78</v>
      </c>
      <c r="B17" s="168"/>
      <c r="C17" s="168"/>
      <c r="D17" s="168" t="s">
        <v>79</v>
      </c>
      <c r="E17" s="168" t="s">
        <v>80</v>
      </c>
    </row>
    <row r="18" spans="1:5" x14ac:dyDescent="0.2">
      <c r="A18" s="169" t="s">
        <v>87</v>
      </c>
      <c r="B18" s="169" t="s">
        <v>92</v>
      </c>
      <c r="C18" s="169" t="s">
        <v>93</v>
      </c>
      <c r="D18" s="168"/>
      <c r="E18" s="168"/>
    </row>
    <row r="19" spans="1:5" x14ac:dyDescent="0.2">
      <c r="A19" s="169"/>
      <c r="B19" s="169" t="s">
        <v>88</v>
      </c>
      <c r="C19" s="169" t="s">
        <v>89</v>
      </c>
      <c r="D19" s="168"/>
      <c r="E19" s="168"/>
    </row>
    <row r="20" spans="1:5" ht="50.25" customHeight="1" x14ac:dyDescent="0.2">
      <c r="A20" s="169"/>
      <c r="B20" s="169" t="s">
        <v>90</v>
      </c>
      <c r="C20" s="169"/>
      <c r="D20" s="168"/>
      <c r="E20" s="168"/>
    </row>
    <row r="21" spans="1:5" ht="54" customHeight="1" x14ac:dyDescent="0.2">
      <c r="A21" s="169"/>
      <c r="B21" s="169" t="s">
        <v>91</v>
      </c>
      <c r="C21" s="169"/>
      <c r="D21" s="168"/>
      <c r="E21" s="168"/>
    </row>
    <row r="22" spans="1:5" ht="16.5" x14ac:dyDescent="0.2">
      <c r="A22" s="7">
        <v>1</v>
      </c>
      <c r="B22" s="7">
        <v>2</v>
      </c>
      <c r="C22" s="7">
        <v>3</v>
      </c>
      <c r="D22" s="7">
        <v>4</v>
      </c>
      <c r="E22" s="7">
        <v>5</v>
      </c>
    </row>
    <row r="23" spans="1:5" ht="16.5" x14ac:dyDescent="0.2">
      <c r="A23" s="7" t="s">
        <v>81</v>
      </c>
      <c r="B23" s="7" t="s">
        <v>140</v>
      </c>
      <c r="C23" s="9">
        <v>0.97969200000000001</v>
      </c>
      <c r="D23" s="7" t="s">
        <v>82</v>
      </c>
      <c r="E23" s="7" t="s">
        <v>82</v>
      </c>
    </row>
    <row r="28" spans="1:5" x14ac:dyDescent="0.2">
      <c r="A28" s="17" t="s">
        <v>169</v>
      </c>
    </row>
    <row r="29" spans="1:5" x14ac:dyDescent="0.2">
      <c r="A29" s="17" t="s">
        <v>180</v>
      </c>
    </row>
    <row r="30" spans="1:5" ht="15.75" x14ac:dyDescent="0.2">
      <c r="A30" s="3"/>
    </row>
    <row r="31" spans="1:5" ht="15.75" x14ac:dyDescent="0.2">
      <c r="A31" s="3"/>
    </row>
    <row r="32" spans="1:5" x14ac:dyDescent="0.2">
      <c r="A32" s="1" t="s">
        <v>58</v>
      </c>
    </row>
    <row r="33" spans="1:1" x14ac:dyDescent="0.2">
      <c r="A33" s="1" t="s">
        <v>59</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F12" sqref="F12"/>
    </sheetView>
  </sheetViews>
  <sheetFormatPr defaultRowHeight="12.75" x14ac:dyDescent="0.2"/>
  <cols>
    <col min="1" max="1" width="38.7109375" style="45" customWidth="1"/>
    <col min="2" max="2" width="29.7109375" style="45" customWidth="1"/>
    <col min="3" max="3" width="25.42578125" style="45" customWidth="1"/>
    <col min="4" max="16384" width="9.140625" style="45"/>
  </cols>
  <sheetData>
    <row r="1" spans="1:3" x14ac:dyDescent="0.2">
      <c r="A1" s="120"/>
      <c r="B1" s="120"/>
      <c r="C1" s="121"/>
    </row>
    <row r="2" spans="1:3" x14ac:dyDescent="0.2">
      <c r="A2" s="120"/>
      <c r="B2" s="120"/>
      <c r="C2" s="122"/>
    </row>
    <row r="3" spans="1:3" x14ac:dyDescent="0.2">
      <c r="A3" s="170" t="s">
        <v>95</v>
      </c>
      <c r="B3" s="170"/>
      <c r="C3" s="170"/>
    </row>
    <row r="4" spans="1:3" x14ac:dyDescent="0.2">
      <c r="A4" s="170" t="s">
        <v>96</v>
      </c>
      <c r="B4" s="170"/>
      <c r="C4" s="170"/>
    </row>
    <row r="5" spans="1:3" x14ac:dyDescent="0.2">
      <c r="A5" s="170" t="s">
        <v>206</v>
      </c>
      <c r="B5" s="171"/>
      <c r="C5" s="171"/>
    </row>
    <row r="6" spans="1:3" x14ac:dyDescent="0.2">
      <c r="A6" s="170" t="s">
        <v>205</v>
      </c>
      <c r="B6" s="171"/>
      <c r="C6" s="171"/>
    </row>
    <row r="7" spans="1:3" ht="25.5" customHeight="1" x14ac:dyDescent="0.2">
      <c r="A7" s="170" t="s">
        <v>97</v>
      </c>
      <c r="B7" s="171"/>
      <c r="C7" s="171"/>
    </row>
    <row r="8" spans="1:3" ht="4.5" customHeight="1" thickBot="1" x14ac:dyDescent="0.25">
      <c r="A8" s="120"/>
      <c r="B8" s="120"/>
      <c r="C8" s="121"/>
    </row>
    <row r="9" spans="1:3" ht="100.5" customHeight="1" x14ac:dyDescent="0.2">
      <c r="A9" s="123" t="s">
        <v>98</v>
      </c>
      <c r="B9" s="124" t="s">
        <v>100</v>
      </c>
      <c r="C9" s="158" t="s">
        <v>99</v>
      </c>
    </row>
    <row r="10" spans="1:3" ht="14.25" x14ac:dyDescent="0.2">
      <c r="A10" s="154" t="s">
        <v>102</v>
      </c>
      <c r="B10" s="159" t="s">
        <v>101</v>
      </c>
      <c r="C10" s="172">
        <v>0.16</v>
      </c>
    </row>
    <row r="11" spans="1:3" ht="25.5" x14ac:dyDescent="0.2">
      <c r="A11" s="154" t="s">
        <v>103</v>
      </c>
      <c r="B11" s="159" t="s">
        <v>113</v>
      </c>
      <c r="C11" s="172">
        <v>8.0000000000000002E-3</v>
      </c>
    </row>
    <row r="12" spans="1:3" ht="14.25" x14ac:dyDescent="0.2">
      <c r="A12" s="154" t="s">
        <v>104</v>
      </c>
      <c r="B12" s="159" t="s">
        <v>114</v>
      </c>
      <c r="C12" s="172">
        <v>1.4999999999999999E-2</v>
      </c>
    </row>
    <row r="13" spans="1:3" ht="25.5" x14ac:dyDescent="0.2">
      <c r="A13" s="154" t="s">
        <v>105</v>
      </c>
      <c r="B13" s="159" t="s">
        <v>113</v>
      </c>
      <c r="C13" s="172">
        <v>0</v>
      </c>
    </row>
    <row r="14" spans="1:3" ht="14.25" x14ac:dyDescent="0.2">
      <c r="A14" s="155" t="s">
        <v>106</v>
      </c>
      <c r="B14" s="159" t="s">
        <v>115</v>
      </c>
      <c r="C14" s="172">
        <v>0.182</v>
      </c>
    </row>
    <row r="15" spans="1:3" ht="14.25" x14ac:dyDescent="0.2">
      <c r="A15" s="155" t="s">
        <v>144</v>
      </c>
      <c r="B15" s="159" t="s">
        <v>145</v>
      </c>
      <c r="C15" s="172">
        <v>0.14499999999999999</v>
      </c>
    </row>
    <row r="16" spans="1:3" ht="14.25" x14ac:dyDescent="0.2">
      <c r="A16" s="155" t="s">
        <v>107</v>
      </c>
      <c r="B16" s="159" t="s">
        <v>116</v>
      </c>
      <c r="C16" s="172">
        <v>0.14499999999999999</v>
      </c>
    </row>
    <row r="17" spans="1:3" ht="14.25" x14ac:dyDescent="0.2">
      <c r="A17" s="155" t="s">
        <v>108</v>
      </c>
      <c r="B17" s="159" t="s">
        <v>117</v>
      </c>
      <c r="C17" s="172">
        <v>9.8000000000000004E-2</v>
      </c>
    </row>
    <row r="18" spans="1:3" ht="14.25" x14ac:dyDescent="0.2">
      <c r="A18" s="155" t="s">
        <v>109</v>
      </c>
      <c r="B18" s="159" t="s">
        <v>118</v>
      </c>
      <c r="C18" s="172">
        <v>0.68400000000000005</v>
      </c>
    </row>
    <row r="19" spans="1:3" ht="25.5" x14ac:dyDescent="0.2">
      <c r="A19" s="156" t="s">
        <v>110</v>
      </c>
      <c r="B19" s="160" t="s">
        <v>101</v>
      </c>
      <c r="C19" s="173">
        <v>3.3E-3</v>
      </c>
    </row>
    <row r="20" spans="1:3" ht="25.5" x14ac:dyDescent="0.2">
      <c r="A20" s="156" t="s">
        <v>111</v>
      </c>
      <c r="B20" s="160" t="s">
        <v>101</v>
      </c>
      <c r="C20" s="173">
        <v>1.9E-2</v>
      </c>
    </row>
    <row r="21" spans="1:3" ht="16.5" thickBot="1" x14ac:dyDescent="0.25">
      <c r="A21" s="157" t="s">
        <v>112</v>
      </c>
      <c r="B21" s="161" t="s">
        <v>119</v>
      </c>
      <c r="C21" s="174">
        <v>0.182</v>
      </c>
    </row>
    <row r="26" spans="1:3" x14ac:dyDescent="0.2">
      <c r="A26" s="17" t="s">
        <v>169</v>
      </c>
    </row>
    <row r="27" spans="1:3" x14ac:dyDescent="0.2">
      <c r="A27" s="17" t="s">
        <v>180</v>
      </c>
    </row>
    <row r="28" spans="1:3" x14ac:dyDescent="0.2">
      <c r="A28" s="125"/>
    </row>
    <row r="29" spans="1:3" x14ac:dyDescent="0.2">
      <c r="A29" s="125"/>
    </row>
    <row r="30" spans="1:3" x14ac:dyDescent="0.2">
      <c r="A30" s="1" t="s">
        <v>58</v>
      </c>
    </row>
    <row r="31" spans="1:3" x14ac:dyDescent="0.2">
      <c r="A31" s="1" t="s">
        <v>59</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2022-02-01T13:51:35Z</dcterms:modified>
</cp:coreProperties>
</file>