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c123\Desktop\fin\сайт\"/>
    </mc:Choice>
  </mc:AlternateContent>
  <bookViews>
    <workbookView xWindow="0" yWindow="0" windowWidth="24000" windowHeight="9735" tabRatio="449" activeTab="6"/>
  </bookViews>
  <sheets>
    <sheet name="BS" sheetId="3" r:id="rId1"/>
    <sheet name="PL" sheetId="6" r:id="rId2"/>
    <sheet name="CF" sheetId="12" r:id="rId3"/>
    <sheet name="CE" sheetId="13" r:id="rId4"/>
    <sheet name="Notes" sheetId="14" r:id="rId5"/>
    <sheet name="Notes 2" sheetId="15" r:id="rId6"/>
    <sheet name="Economic normatives" sheetId="18" r:id="rId7"/>
  </sheets>
  <definedNames>
    <definedName name="_xlnm.Print_Area" localSheetId="0">BS!$A$3:$D$50</definedName>
    <definedName name="_xlnm.Print_Area" localSheetId="1">PL!$A$3:$C$33</definedName>
  </definedNames>
  <calcPr calcId="152511"/>
</workbook>
</file>

<file path=xl/calcChain.xml><?xml version="1.0" encoding="utf-8"?>
<calcChain xmlns="http://schemas.openxmlformats.org/spreadsheetml/2006/main">
  <c r="D19" i="13" l="1"/>
  <c r="D18" i="13"/>
  <c r="D17" i="13"/>
  <c r="D16" i="13"/>
  <c r="D13" i="13"/>
  <c r="D12" i="13"/>
  <c r="D11" i="13"/>
  <c r="D10" i="13"/>
  <c r="D9" i="13"/>
  <c r="B33" i="6"/>
  <c r="C21" i="6"/>
  <c r="B21" i="6"/>
  <c r="B19" i="6" l="1"/>
  <c r="B10" i="6"/>
  <c r="B25" i="3"/>
  <c r="D19" i="3"/>
  <c r="B14" i="3"/>
  <c r="B8" i="3"/>
  <c r="D22" i="3" l="1"/>
  <c r="C20" i="13" l="1"/>
  <c r="B20" i="13"/>
  <c r="D15" i="13"/>
  <c r="B14" i="13"/>
  <c r="C14" i="13"/>
  <c r="D14" i="13" l="1"/>
  <c r="D20" i="13"/>
  <c r="B22" i="3"/>
  <c r="C22" i="3"/>
  <c r="C23" i="3" s="1"/>
  <c r="B18" i="3"/>
  <c r="B23" i="3" s="1"/>
  <c r="C18" i="3"/>
  <c r="C16" i="12"/>
  <c r="C29" i="12" s="1"/>
  <c r="C31" i="12" s="1"/>
  <c r="C37" i="12"/>
  <c r="C42" i="12"/>
  <c r="B16" i="12"/>
  <c r="B29" i="12" s="1"/>
  <c r="B31" i="12"/>
  <c r="B37" i="12"/>
  <c r="B42" i="12"/>
  <c r="B12" i="6"/>
  <c r="B23" i="6"/>
  <c r="B27" i="6" s="1"/>
  <c r="B30" i="6" s="1"/>
  <c r="B32" i="6" s="1"/>
  <c r="C10" i="6"/>
  <c r="C12" i="6" s="1"/>
  <c r="B12" i="3"/>
  <c r="B13" i="3" s="1"/>
  <c r="D12" i="3"/>
  <c r="D13" i="3" s="1"/>
  <c r="D18" i="3"/>
  <c r="D23" i="3" s="1"/>
  <c r="C12" i="3"/>
  <c r="C13" i="3" s="1"/>
  <c r="C19" i="6"/>
  <c r="B45" i="3"/>
  <c r="B39" i="3"/>
  <c r="B47" i="3" s="1"/>
  <c r="C45" i="3"/>
  <c r="D45" i="3"/>
  <c r="D39" i="3"/>
  <c r="D47" i="3" s="1"/>
  <c r="C39" i="3"/>
  <c r="C47" i="3" s="1"/>
  <c r="C23" i="6"/>
  <c r="C27" i="6" s="1"/>
  <c r="C30" i="6" s="1"/>
  <c r="C32" i="6" s="1"/>
  <c r="C33" i="6" s="1"/>
  <c r="B44" i="12" l="1"/>
  <c r="B46" i="12" s="1"/>
  <c r="C44" i="12"/>
  <c r="C46" i="12" s="1"/>
  <c r="C28" i="3"/>
  <c r="B28" i="3"/>
  <c r="D28" i="3"/>
</calcChain>
</file>

<file path=xl/sharedStrings.xml><?xml version="1.0" encoding="utf-8"?>
<sst xmlns="http://schemas.openxmlformats.org/spreadsheetml/2006/main" count="265" uniqueCount="195">
  <si>
    <t>The correspondent account in NBKR</t>
  </si>
  <si>
    <t>Investments held to maturity</t>
  </si>
  <si>
    <t>Deferred tax liabilities</t>
  </si>
  <si>
    <t>Share capital</t>
  </si>
  <si>
    <t>Retained earnings</t>
  </si>
  <si>
    <t>Net interest income</t>
  </si>
  <si>
    <t>Income tax expense</t>
  </si>
  <si>
    <t>Profit (loss) for the period</t>
  </si>
  <si>
    <t>earnings per share</t>
  </si>
  <si>
    <t>ASSETS</t>
  </si>
  <si>
    <t>Th.KGS</t>
  </si>
  <si>
    <t>LIABILITITES</t>
  </si>
  <si>
    <t>Other liabilities</t>
  </si>
  <si>
    <t>Financial liabilities at fair value through profit or loss</t>
  </si>
  <si>
    <t>Current income tax liability</t>
  </si>
  <si>
    <t>Customer accounts</t>
  </si>
  <si>
    <t>Other borrowed funds</t>
  </si>
  <si>
    <t>TOTAL ASSETS</t>
  </si>
  <si>
    <t>TOTAL LIABILITIES</t>
  </si>
  <si>
    <t>EQUITY</t>
  </si>
  <si>
    <t>TOTAL EQUITY</t>
  </si>
  <si>
    <t>TOTAL LIABILITIES AND EQUITY</t>
  </si>
  <si>
    <t>Other assets</t>
  </si>
  <si>
    <t>Proporty, equipment and intangible assets</t>
  </si>
  <si>
    <t>Financial assets at fair value through profit or loss</t>
  </si>
  <si>
    <t>Loans to customers</t>
  </si>
  <si>
    <t>Loans to other financial institutions</t>
  </si>
  <si>
    <t>"Nostro" Accounts in commercial banks</t>
  </si>
  <si>
    <t>Cash and cash equivalents</t>
  </si>
  <si>
    <t>Statement of profit or loss and other comprehensive income</t>
  </si>
  <si>
    <t>Interest income</t>
  </si>
  <si>
    <t>Interest expense</t>
  </si>
  <si>
    <t>Provision for impairment losses on interest bearing assets</t>
  </si>
  <si>
    <t>Net interes income before provision for impairment losses on interest bearing assets</t>
  </si>
  <si>
    <t>Fee and commission income</t>
  </si>
  <si>
    <t>Fee and commission expense</t>
  </si>
  <si>
    <t>Net not-interest income</t>
  </si>
  <si>
    <t>Operating income</t>
  </si>
  <si>
    <t>Operating expenses</t>
  </si>
  <si>
    <t>Provision for impairment losses on other transactions</t>
  </si>
  <si>
    <t>Profit (loss) before tax</t>
  </si>
  <si>
    <t>Operating profit</t>
  </si>
  <si>
    <t>Total comprehensive income</t>
  </si>
  <si>
    <t>Net gain (loss) on foreign exchange operations</t>
  </si>
  <si>
    <t>CASH FLOWS FROM OPERATING ACTIVITIES:</t>
  </si>
  <si>
    <t>Interest received</t>
  </si>
  <si>
    <t>Interest paid</t>
  </si>
  <si>
    <t>Fee and commission paid</t>
  </si>
  <si>
    <t>Net receipts from trading in foreign currencies</t>
  </si>
  <si>
    <t>Operating expenses paid</t>
  </si>
  <si>
    <t>Cash flows from operating activities before changes in net operating assets</t>
  </si>
  <si>
    <t>Income tax paid</t>
  </si>
  <si>
    <t>CASH FLOWS FROM INVESTING ACTIVITIES:</t>
  </si>
  <si>
    <t>Purchase of property and equipment</t>
  </si>
  <si>
    <t>Purchase of investments held-to-maturity</t>
  </si>
  <si>
    <t>Net cash outflow from investing activities</t>
  </si>
  <si>
    <t>Repayment of other borrowed funds</t>
  </si>
  <si>
    <t>Dividends paid</t>
  </si>
  <si>
    <t>Net change in cash and cash equivalents</t>
  </si>
  <si>
    <t>Total equity</t>
  </si>
  <si>
    <t>Issue of ordinary shares</t>
  </si>
  <si>
    <t>Dividends declared</t>
  </si>
  <si>
    <t>Cash and cash equivalents, beginning of the year</t>
  </si>
  <si>
    <t>Cash and cash equivalents, end of the year</t>
  </si>
  <si>
    <t>Net cash (outflow)/inflow from operating activities</t>
  </si>
  <si>
    <t>Net cash inflow/(outflow) from financing activities</t>
  </si>
  <si>
    <t>Effect of changes in foreign exchange rate fluctions on cash and cash equivalents</t>
  </si>
  <si>
    <t>Open Joint Stock Company "Commercial Bank KYRGYZSTAN"</t>
  </si>
  <si>
    <t>Statement of financial position</t>
  </si>
  <si>
    <t>Total loans</t>
  </si>
  <si>
    <t>________________________________</t>
  </si>
  <si>
    <t>Mr. N. ILEBAEV</t>
  </si>
  <si>
    <t>Ms. E. DJENBAEVA</t>
  </si>
  <si>
    <t xml:space="preserve">Chief Accountant </t>
  </si>
  <si>
    <t>Statement of Cash Flows</t>
  </si>
  <si>
    <t xml:space="preserve">Net cash (outflow)/inflow from operating activities before income tax </t>
  </si>
  <si>
    <t>CASH FLOWS FROM FINANCING ACTIVITIES:</t>
  </si>
  <si>
    <t xml:space="preserve">Statement of Changes in Equity </t>
  </si>
  <si>
    <t>Total comprehensive income fof the period</t>
  </si>
  <si>
    <t>Reinvestment of retained earnings to share capital and additional paid-in capital</t>
  </si>
  <si>
    <t>Full name of the bank: Open Joint Stock Company “Commercial Bank Kyrgyzstan”</t>
  </si>
  <si>
    <t>Abbreviated name: OJSC “Commercial bank Kyrgyzstan”</t>
  </si>
  <si>
    <t>Bank registration number: 3903-3301-OJSC</t>
  </si>
  <si>
    <t>Postal address: 720033, Kyrgyz Republic, Bishkek, Togolok Moldo Street 54A</t>
  </si>
  <si>
    <t>1. The Bank did not issue securities during the reporting quarter;</t>
  </si>
  <si>
    <t>2. The list of all the major shareholders and shareholders, the controlling stake holders and their shares in the number of shares according to forms is specified in annex 2 to the financial statements;</t>
  </si>
  <si>
    <t>Notes to the financial statements</t>
  </si>
  <si>
    <t xml:space="preserve">Full name of the bank: “Commercial Bank Kyrgyzstan” Open Joint Stock Company </t>
  </si>
  <si>
    <t xml:space="preserve">Abbreviated name: “Commercial bank Kyrgyzstan” OJSC </t>
  </si>
  <si>
    <t>Annex 2</t>
  </si>
  <si>
    <t>to the Regulation</t>
  </si>
  <si>
    <t>on formation of financial</t>
  </si>
  <si>
    <t>LIST</t>
  </si>
  <si>
    <t>Postal address: 720033, Kyrgyz Republic, Bishkek, Togolok Moldo Street 54a</t>
  </si>
  <si>
    <t>Shareholders (participants) of the Bank, owning 5 or more percent (%) of shares</t>
  </si>
  <si>
    <t>Persons with indirect (via third parties) significant influence on the decisions taken by the governing bodies of the Bank</t>
  </si>
  <si>
    <t>Relationships between shareholders (participants) of the Bank and persons with indirect (via third parties) significant influence on the decisions taken by the governing bodies of the Bank</t>
  </si>
  <si>
    <t>1.</t>
  </si>
  <si>
    <t>-</t>
  </si>
  <si>
    <t xml:space="preserve">statements of the commercial banks </t>
  </si>
  <si>
    <t>of the Kyrgyz Republic</t>
  </si>
  <si>
    <t xml:space="preserve">Of the persons with significant (direct or indirect) influence on the decisions taken by the governing </t>
  </si>
  <si>
    <t>bodies of the Bank</t>
  </si>
  <si>
    <t>№ п/п</t>
  </si>
  <si>
    <t>фирменное наименование</t>
  </si>
  <si>
    <t>акции (доли) банка (процент голосов к общему количеству голосующих акций (долей) банка</t>
  </si>
  <si>
    <t>юридического лица с указанием</t>
  </si>
  <si>
    <t>юридического и фактического адресов/ФИО физического лица с указанием гражданства</t>
  </si>
  <si>
    <t xml:space="preserve">Full and abbreviated firm name of a legal entity specifying the legal and actual address/Full name of a natural person specifying nationality
</t>
  </si>
  <si>
    <t xml:space="preserve">Stocks (shares) of the Bank owned by shareholder (participant) (percentage of votes to the total number of voting stocks (shares) of the Bank
</t>
  </si>
  <si>
    <t>Additionally paid up capital</t>
  </si>
  <si>
    <t>INFORMATION</t>
  </si>
  <si>
    <t xml:space="preserve">on compliance with economic standards </t>
  </si>
  <si>
    <t>OJSC "Commercial Bank KYRGYZSTAN"</t>
  </si>
  <si>
    <t>Name of economic standards and the maintenance of additional stock of bank capital (indicator "capital buffer")</t>
  </si>
  <si>
    <t>Actual</t>
  </si>
  <si>
    <t>Limit</t>
  </si>
  <si>
    <t>not more than 20%</t>
  </si>
  <si>
    <t>Maximum single exposure risk  (К1.1)</t>
  </si>
  <si>
    <t>Maximum single exposure to one related party or group of related parties risk  (К1.2)</t>
  </si>
  <si>
    <t>Maximum interbank placements risk  (К1.3)</t>
  </si>
  <si>
    <t>Maximum interbank placements to one related bank or group of related banks (К1.4)</t>
  </si>
  <si>
    <t>Capital Adequacy ratio  (К2.1)</t>
  </si>
  <si>
    <t>Capital Tier 1Adequacy ratio  (К2.2)</t>
  </si>
  <si>
    <t>Liquidity ratio(К3.1)</t>
  </si>
  <si>
    <t>Total number of days with violation of open long FX position (К4.2)</t>
  </si>
  <si>
    <t>Total number of days with violation of open short FX position (К4.3)</t>
  </si>
  <si>
    <t>Capital buffer</t>
  </si>
  <si>
    <t>not more than 15%</t>
  </si>
  <si>
    <t>not more than 30%</t>
  </si>
  <si>
    <t>not less than 12%</t>
  </si>
  <si>
    <t>not less than 6%</t>
  </si>
  <si>
    <t>not less than 8%</t>
  </si>
  <si>
    <t>not less than 45%</t>
  </si>
  <si>
    <t>not less than 18%</t>
  </si>
  <si>
    <t>Total money market assets</t>
  </si>
  <si>
    <t>CEO</t>
  </si>
  <si>
    <t>Reverse REPO agreement transactions</t>
  </si>
  <si>
    <t>Dividends from investments to shares</t>
  </si>
  <si>
    <t>Other income received</t>
  </si>
  <si>
    <t>(Increase)/decrease in operating assets:</t>
  </si>
  <si>
    <t>Accounts of banks and other financial institutions</t>
  </si>
  <si>
    <t>Increase/(decrease) in operating liabilities:</t>
  </si>
  <si>
    <t>Accounts and deposits with banks and other financial 
institutions</t>
  </si>
  <si>
    <t>Receipt from other borrowed funds</t>
  </si>
  <si>
    <t>REPO agreement transactions</t>
  </si>
  <si>
    <t>Open Joint Stock Company "Commercial bank KYRGYZSTAN"</t>
  </si>
  <si>
    <t>Net "Nostro" Accounts in commercial banks</t>
  </si>
  <si>
    <t>Provision for impairment losses on Loans to other financial institutions</t>
  </si>
  <si>
    <t>Provision for impairment losses on Loans to customers</t>
  </si>
  <si>
    <t>Net loans to customers</t>
  </si>
  <si>
    <t>Net loans to other financial institutions</t>
  </si>
  <si>
    <t xml:space="preserve">Other income </t>
  </si>
  <si>
    <t>Receipt from the sale of property and equipment</t>
  </si>
  <si>
    <t>Receipt from repayment of investments held to maturity</t>
  </si>
  <si>
    <t>Reverse REPO operations</t>
  </si>
  <si>
    <t>Aya Babanova  citizen of Kyrgyz Republic</t>
  </si>
  <si>
    <t>As at 31 December 2019</t>
  </si>
  <si>
    <t>December 2019</t>
  </si>
  <si>
    <t xml:space="preserve">
Loan discount</t>
  </si>
  <si>
    <t>As at 31 March 2020</t>
  </si>
  <si>
    <t>Leverage ratio (К2.4)</t>
  </si>
  <si>
    <t>Base Capital First Level K2.3</t>
  </si>
  <si>
    <t>not less than 4.5%</t>
  </si>
  <si>
    <t>As at 30 June 2020</t>
  </si>
  <si>
    <t>June 2020</t>
  </si>
  <si>
    <t>June 2019</t>
  </si>
  <si>
    <t>For the period ended 30 June 2020</t>
  </si>
  <si>
    <t>As at 31 December 2018</t>
  </si>
  <si>
    <t>As at 30 June 2019</t>
  </si>
  <si>
    <t xml:space="preserve">as of July 1, 2020. </t>
  </si>
  <si>
    <t>As at 01 July 2020</t>
  </si>
  <si>
    <t>Material facts affecting financial and business activity and subject to mandatory disclosure as of  1 July, 2020.</t>
  </si>
  <si>
    <t>for the second quarter of 2020</t>
  </si>
  <si>
    <t>Less provision for impairment losses</t>
  </si>
  <si>
    <t>3. Information about material facts affecting the Bank's financial and business activity in the reporting quarter – not available;</t>
  </si>
  <si>
    <t>4. There were no changes in the list of persons included in the management bodies of the Bank;</t>
  </si>
  <si>
    <t>5. Other events (facts) stipulated by the regulatory legal acts of the authorized state body for regulation of the securities market are not</t>
  </si>
  <si>
    <t>7. There were no any changes in the list of legal entities in which the Bank owns 20% or more of the authorized capital;</t>
  </si>
  <si>
    <t>8. There were no any changes in the list of owners of 5 or more percent of stakes (shares), as well as in participation interest of holders of 5 or more percent of the stakes (shares);</t>
  </si>
  <si>
    <t>9. No bank owning more than 5 percent of its voting shares (stakes) appeared in the registry;</t>
  </si>
  <si>
    <t xml:space="preserve">10. There were no one-time transactions of the Bank the amount of which or value of the property under which represent 10 or more per cent of the Bank's assets at the date of the transaction; </t>
  </si>
  <si>
    <t xml:space="preserve">11. There were no facts resulting in one-time increase or decrease the value of the Bank's assets by more than 10 per cent; </t>
  </si>
  <si>
    <t>12. There were no facts resulting in the increase of the net profit or net losses of the Bank by more than 10 per cent;</t>
  </si>
  <si>
    <t>13. There was no reorganization of the Bank, its subsidiary and dependent companies;</t>
  </si>
  <si>
    <t>14. There were no accrued and (or) payable (paid) incomes on securities;</t>
  </si>
  <si>
    <t>15. Decisions of general meetings of shareholders for the reporting quarter - there were no</t>
  </si>
  <si>
    <t>16. There was no redemption of securities of the Bank;</t>
  </si>
  <si>
    <t>17. There were no other events (facts) stipulated by the normative legal acts of the authorized state body for the securities market regulation;</t>
  </si>
  <si>
    <t>18. The list of persons with significant (direct or indirect) influence on the decisions taken by the management bodies of the Bank is provided in annex 2 to the financial statements;</t>
  </si>
  <si>
    <t>19. The Bank does not have the list of persons with significant (direct or indirect) influence on the decision taken by the management bodies of head company of the bank group;</t>
  </si>
  <si>
    <t>20. The Bank does not have information on the subsidiary companies, their shareholders and persons with significant (direct or indirect) influence on the decisions taken by the management bodies of subsidiary companies of the bank group;</t>
  </si>
  <si>
    <t>21. The Bank does not have information about dependent companies, their shareholders and persons with significant (direct or indirect) influence on the decisions taken by the management bodies of dependent companies of the bank group;</t>
  </si>
  <si>
    <t>22. Information about the structure of the bank group is not available.</t>
  </si>
  <si>
    <t>6. There are no changes in the amount of participation of persons included in the elective management bodies of the Bank, in the capital of the bank, as well as its subsidiaries and affiliates;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</si>
</sst>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р_._-;\-* #,##0.00_р_._-;_-* &quot;-&quot;??_р_._-;_-@_-"/>
    <numFmt numFmtId="165" formatCode="_(* #,##0_);_(* \(#,##0\);_(* &quot;-&quot;_);_(@_)"/>
    <numFmt numFmtId="166" formatCode="_(* #,##0.00_);_(* \(#,##0.00\);_(* &quot;-&quot;??_);_(@_)"/>
    <numFmt numFmtId="167" formatCode="_(* #,##0_);_(* \(#,##0\);_(* &quot;-&quot;??_);_(@_)"/>
    <numFmt numFmtId="168" formatCode="_ * #,##0.00_ ;_ * \-#,##0.00_ ;_ * &quot;-&quot;??_ ;_ @_ "/>
    <numFmt numFmtId="169" formatCode="#,##0.000000"/>
    <numFmt numFmtId="170" formatCode="mmmm\ yyyy"/>
    <numFmt numFmtId="171" formatCode="0.0%"/>
    <numFmt numFmtId="172" formatCode="0.0000%"/>
  </numFmts>
  <fonts count="26" x14ac:knownFonts="1">
    <font>
      <sz val="10"/>
      <name val="Arial"/>
    </font>
    <font>
      <sz val="10"/>
      <name val="Arial"/>
      <family val="2"/>
      <charset val="204"/>
    </font>
    <font>
      <sz val="10"/>
      <name val="Times New Roman"/>
      <family val="1"/>
      <charset val="204"/>
    </font>
    <font>
      <sz val="10"/>
      <name val="Arial"/>
      <family val="2"/>
    </font>
    <font>
      <sz val="10"/>
      <name val="Arial Cyr"/>
      <charset val="204"/>
    </font>
    <font>
      <sz val="11"/>
      <color indexed="8"/>
      <name val="Calibri"/>
      <family val="2"/>
    </font>
    <font>
      <sz val="10"/>
      <color indexed="0"/>
      <name val="Helv"/>
    </font>
    <font>
      <b/>
      <sz val="10"/>
      <color indexed="8"/>
      <name val="Arial Narrow"/>
      <family val="2"/>
      <charset val="204"/>
    </font>
    <font>
      <sz val="10"/>
      <name val="Arial Narrow"/>
      <family val="2"/>
      <charset val="204"/>
    </font>
    <font>
      <sz val="10"/>
      <color indexed="8"/>
      <name val="Arial Narrow"/>
      <family val="2"/>
      <charset val="204"/>
    </font>
    <font>
      <b/>
      <sz val="10"/>
      <name val="Arial Narrow"/>
      <family val="2"/>
      <charset val="204"/>
    </font>
    <font>
      <sz val="10"/>
      <color theme="1"/>
      <name val="Arial Narrow"/>
      <family val="2"/>
      <charset val="204"/>
    </font>
    <font>
      <b/>
      <sz val="10"/>
      <color theme="1"/>
      <name val="Arial Narrow"/>
      <family val="2"/>
      <charset val="204"/>
    </font>
    <font>
      <i/>
      <sz val="10"/>
      <color indexed="10"/>
      <name val="Arial Narrow"/>
      <family val="2"/>
      <charset val="204"/>
    </font>
    <font>
      <sz val="10"/>
      <color indexed="10"/>
      <name val="Arial Narrow"/>
      <family val="2"/>
      <charset val="204"/>
    </font>
    <font>
      <sz val="12"/>
      <name val="Times New Roman"/>
      <family val="1"/>
      <charset val="204"/>
    </font>
    <font>
      <i/>
      <sz val="12"/>
      <name val="Times New Roman"/>
      <family val="1"/>
      <charset val="204"/>
    </font>
    <font>
      <sz val="12"/>
      <name val="Arial Narrow"/>
      <family val="2"/>
      <charset val="204"/>
    </font>
    <font>
      <sz val="11"/>
      <name val="Arial Narrow"/>
      <family val="2"/>
      <charset val="204"/>
    </font>
    <font>
      <b/>
      <sz val="12"/>
      <name val="Times New Roman"/>
      <family val="1"/>
      <charset val="204"/>
    </font>
    <font>
      <b/>
      <sz val="12"/>
      <name val="Arial"/>
      <family val="2"/>
      <charset val="204"/>
    </font>
    <font>
      <sz val="12"/>
      <name val="Arial"/>
      <family val="2"/>
      <charset val="204"/>
    </font>
    <font>
      <b/>
      <sz val="11"/>
      <name val="Arial"/>
      <family val="2"/>
      <charset val="204"/>
    </font>
    <font>
      <sz val="11"/>
      <name val="Arial"/>
      <family val="2"/>
      <charset val="204"/>
    </font>
    <font>
      <i/>
      <sz val="10"/>
      <name val="Arial Narrow"/>
      <family val="2"/>
      <charset val="204"/>
    </font>
    <font>
      <sz val="11"/>
      <color theme="1"/>
      <name val="Arial"/>
      <family val="2"/>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5">
    <border>
      <left/>
      <right/>
      <top/>
      <bottom/>
      <diagonal/>
    </border>
    <border>
      <left/>
      <right/>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s>
  <cellStyleXfs count="15">
    <xf numFmtId="0" fontId="0" fillId="0" borderId="0"/>
    <xf numFmtId="168" fontId="2" fillId="0" borderId="0" applyFont="0" applyFill="0" applyBorder="0" applyAlignment="0" applyProtection="0"/>
    <xf numFmtId="164" fontId="4" fillId="0" borderId="0" applyFont="0" applyFill="0" applyBorder="0" applyAlignment="0" applyProtection="0"/>
    <xf numFmtId="0" fontId="1" fillId="0" borderId="0"/>
    <xf numFmtId="0" fontId="5" fillId="0" borderId="0"/>
    <xf numFmtId="0" fontId="6" fillId="0" borderId="0"/>
    <xf numFmtId="0" fontId="4" fillId="0" borderId="0"/>
    <xf numFmtId="0" fontId="1" fillId="0" borderId="0"/>
    <xf numFmtId="0" fontId="3" fillId="0" borderId="0"/>
    <xf numFmtId="0" fontId="1" fillId="0" borderId="0"/>
    <xf numFmtId="164" fontId="1" fillId="0" borderId="0" applyFont="0" applyFill="0" applyBorder="0" applyAlignment="0" applyProtection="0"/>
    <xf numFmtId="166" fontId="1" fillId="0" borderId="0" applyFont="0" applyFill="0" applyBorder="0" applyAlignment="0" applyProtection="0"/>
    <xf numFmtId="0" fontId="1" fillId="0" borderId="0"/>
    <xf numFmtId="0" fontId="4" fillId="0" borderId="0"/>
    <xf numFmtId="0" fontId="1" fillId="0" borderId="0"/>
  </cellStyleXfs>
  <cellXfs count="188">
    <xf numFmtId="0" fontId="0" fillId="0" borderId="0" xfId="0"/>
    <xf numFmtId="0" fontId="9" fillId="0" borderId="0" xfId="0" applyFont="1" applyFill="1"/>
    <xf numFmtId="49" fontId="10" fillId="0" borderId="0" xfId="7" applyNumberFormat="1" applyFont="1" applyFill="1" applyBorder="1" applyAlignment="1">
      <alignment horizontal="center" vertical="center"/>
    </xf>
    <xf numFmtId="0" fontId="8" fillId="0" borderId="0" xfId="7" applyFont="1" applyFill="1" applyBorder="1" applyAlignment="1">
      <alignment horizontal="left" wrapText="1"/>
    </xf>
    <xf numFmtId="0" fontId="7" fillId="0" borderId="0" xfId="0" applyFont="1" applyFill="1"/>
    <xf numFmtId="167" fontId="9" fillId="0" borderId="0" xfId="0" applyNumberFormat="1" applyFont="1" applyFill="1"/>
    <xf numFmtId="0" fontId="8" fillId="0" borderId="0" xfId="6" applyFont="1" applyBorder="1" applyAlignment="1"/>
    <xf numFmtId="0" fontId="8" fillId="0" borderId="0" xfId="7" applyFont="1" applyBorder="1" applyAlignment="1">
      <alignment horizontal="left"/>
    </xf>
    <xf numFmtId="0" fontId="8" fillId="0" borderId="0" xfId="7" applyFont="1" applyFill="1" applyBorder="1" applyAlignment="1">
      <alignment horizontal="left"/>
    </xf>
    <xf numFmtId="0" fontId="10" fillId="0" borderId="0" xfId="7" applyFont="1" applyFill="1" applyBorder="1" applyAlignment="1">
      <alignment horizontal="left"/>
    </xf>
    <xf numFmtId="167" fontId="14" fillId="0" borderId="0" xfId="2" applyNumberFormat="1" applyFont="1" applyFill="1" applyBorder="1" applyAlignment="1">
      <alignment horizontal="left"/>
    </xf>
    <xf numFmtId="0" fontId="9" fillId="0" borderId="0" xfId="0" applyFont="1" applyFill="1" applyAlignment="1">
      <alignment wrapText="1"/>
    </xf>
    <xf numFmtId="0" fontId="7" fillId="0" borderId="0" xfId="0" applyFont="1" applyFill="1" applyAlignment="1"/>
    <xf numFmtId="0" fontId="8" fillId="0" borderId="0" xfId="7" applyFont="1" applyFill="1" applyBorder="1" applyAlignment="1"/>
    <xf numFmtId="0" fontId="10" fillId="0" borderId="0" xfId="7" applyFont="1" applyBorder="1" applyAlignment="1">
      <alignment horizontal="left"/>
    </xf>
    <xf numFmtId="0" fontId="8" fillId="0" borderId="0" xfId="0" applyFont="1" applyBorder="1" applyAlignment="1">
      <alignment horizontal="left" vertical="top"/>
    </xf>
    <xf numFmtId="0" fontId="10" fillId="0" borderId="0" xfId="7" applyFont="1" applyFill="1" applyBorder="1" applyAlignment="1">
      <alignment horizontal="left" vertical="center"/>
    </xf>
    <xf numFmtId="0" fontId="8" fillId="0" borderId="0" xfId="7" quotePrefix="1" applyFont="1" applyFill="1" applyBorder="1" applyAlignment="1">
      <alignment horizontal="left"/>
    </xf>
    <xf numFmtId="0" fontId="10" fillId="0" borderId="0" xfId="0" applyFont="1" applyBorder="1" applyAlignment="1">
      <alignment horizontal="left" vertical="top"/>
    </xf>
    <xf numFmtId="0" fontId="10" fillId="0" borderId="0" xfId="6" applyFont="1" applyBorder="1" applyAlignment="1"/>
    <xf numFmtId="0" fontId="13" fillId="0" borderId="0" xfId="0" applyFont="1" applyFill="1" applyAlignment="1"/>
    <xf numFmtId="0" fontId="9" fillId="0" borderId="0" xfId="0" applyFont="1" applyFill="1" applyAlignment="1"/>
    <xf numFmtId="0" fontId="8" fillId="0" borderId="0" xfId="9" applyFont="1" applyFill="1" applyAlignment="1">
      <alignment horizontal="center"/>
    </xf>
    <xf numFmtId="0" fontId="9" fillId="0" borderId="0" xfId="9" applyFont="1" applyFill="1"/>
    <xf numFmtId="0" fontId="7" fillId="0" borderId="0" xfId="9" applyFont="1" applyFill="1" applyBorder="1" applyAlignment="1">
      <alignment horizontal="center" wrapText="1"/>
    </xf>
    <xf numFmtId="0" fontId="8" fillId="0" borderId="0" xfId="8" applyFont="1" applyFill="1" applyBorder="1" applyAlignment="1"/>
    <xf numFmtId="167" fontId="9" fillId="0" borderId="0" xfId="9" applyNumberFormat="1" applyFont="1" applyFill="1"/>
    <xf numFmtId="0" fontId="8" fillId="0" borderId="0" xfId="7" applyFont="1" applyBorder="1" applyAlignment="1"/>
    <xf numFmtId="0" fontId="7" fillId="0" borderId="0" xfId="9" applyFont="1" applyFill="1" applyBorder="1" applyAlignment="1">
      <alignment horizontal="center"/>
    </xf>
    <xf numFmtId="0" fontId="8" fillId="0" borderId="0" xfId="0" applyFont="1" applyBorder="1" applyAlignment="1"/>
    <xf numFmtId="0" fontId="10" fillId="0" borderId="0" xfId="6" applyFont="1" applyFill="1" applyBorder="1" applyAlignment="1"/>
    <xf numFmtId="0" fontId="10" fillId="0" borderId="0" xfId="6" applyFont="1" applyAlignment="1"/>
    <xf numFmtId="0" fontId="10" fillId="0" borderId="0" xfId="9" applyFont="1" applyFill="1" applyAlignment="1"/>
    <xf numFmtId="0" fontId="8" fillId="0" borderId="0" xfId="9" applyFont="1" applyFill="1" applyAlignment="1"/>
    <xf numFmtId="0" fontId="10" fillId="0" borderId="0" xfId="6" applyFont="1" applyFill="1" applyAlignment="1"/>
    <xf numFmtId="0" fontId="7" fillId="0" borderId="0" xfId="9" applyFont="1" applyFill="1" applyAlignment="1"/>
    <xf numFmtId="0" fontId="7" fillId="0" borderId="0" xfId="0" applyFont="1" applyAlignment="1"/>
    <xf numFmtId="0" fontId="9" fillId="0" borderId="0" xfId="9" applyFont="1" applyFill="1" applyAlignment="1"/>
    <xf numFmtId="0" fontId="10" fillId="0" borderId="0" xfId="0" applyFont="1" applyBorder="1" applyAlignment="1"/>
    <xf numFmtId="0" fontId="10" fillId="0" borderId="0" xfId="0" applyFont="1" applyAlignment="1">
      <alignment horizontal="left" vertical="center"/>
    </xf>
    <xf numFmtId="0" fontId="8" fillId="0" borderId="0" xfId="13" applyFont="1" applyAlignment="1">
      <alignment horizontal="left" vertical="center"/>
    </xf>
    <xf numFmtId="0" fontId="8" fillId="0" borderId="0" xfId="0" applyFont="1"/>
    <xf numFmtId="0" fontId="10" fillId="0" borderId="0" xfId="13" applyFont="1" applyAlignment="1">
      <alignment horizontal="left" vertical="center"/>
    </xf>
    <xf numFmtId="0" fontId="10" fillId="0" borderId="0" xfId="13" applyFont="1" applyBorder="1" applyAlignment="1">
      <alignment horizontal="left" vertical="center"/>
    </xf>
    <xf numFmtId="0" fontId="8" fillId="0" borderId="0" xfId="13" applyFont="1" applyBorder="1" applyAlignment="1">
      <alignment horizontal="center" vertical="center"/>
    </xf>
    <xf numFmtId="0" fontId="10" fillId="0" borderId="0" xfId="0" applyFont="1" applyBorder="1" applyAlignment="1">
      <alignment horizontal="left" vertical="center"/>
    </xf>
    <xf numFmtId="0" fontId="8" fillId="0" borderId="0" xfId="13" applyFont="1" applyBorder="1" applyAlignment="1">
      <alignment horizontal="left" vertical="center"/>
    </xf>
    <xf numFmtId="0" fontId="8" fillId="0" borderId="0" xfId="13" quotePrefix="1" applyFont="1" applyBorder="1" applyAlignment="1">
      <alignment horizontal="left" vertical="center" wrapText="1"/>
    </xf>
    <xf numFmtId="14" fontId="10" fillId="0" borderId="1" xfId="7" applyNumberFormat="1" applyFont="1" applyFill="1" applyBorder="1" applyAlignment="1">
      <alignment horizontal="center"/>
    </xf>
    <xf numFmtId="167" fontId="8" fillId="0" borderId="0" xfId="8" applyNumberFormat="1" applyFont="1" applyFill="1" applyAlignment="1">
      <alignment vertical="center"/>
    </xf>
    <xf numFmtId="167" fontId="11" fillId="0" borderId="0" xfId="8" applyNumberFormat="1" applyFont="1" applyFill="1" applyAlignment="1">
      <alignment vertical="center"/>
    </xf>
    <xf numFmtId="0" fontId="8" fillId="0" borderId="0" xfId="7" applyFont="1" applyFill="1" applyBorder="1" applyAlignment="1">
      <alignment vertical="center"/>
    </xf>
    <xf numFmtId="0" fontId="11" fillId="0" borderId="0" xfId="7" applyFont="1" applyFill="1" applyBorder="1" applyAlignment="1">
      <alignment vertical="center"/>
    </xf>
    <xf numFmtId="167" fontId="11" fillId="0" borderId="0" xfId="8" applyNumberFormat="1" applyFont="1" applyFill="1" applyBorder="1" applyAlignment="1">
      <alignment vertical="center"/>
    </xf>
    <xf numFmtId="167" fontId="11" fillId="0" borderId="0" xfId="8" applyNumberFormat="1" applyFont="1" applyFill="1" applyAlignment="1">
      <alignment vertical="center" wrapText="1"/>
    </xf>
    <xf numFmtId="14" fontId="10" fillId="0" borderId="0" xfId="7" applyNumberFormat="1" applyFont="1" applyFill="1" applyBorder="1" applyAlignment="1">
      <alignment horizontal="center"/>
    </xf>
    <xf numFmtId="3" fontId="12" fillId="0" borderId="0" xfId="8" applyNumberFormat="1" applyFont="1" applyFill="1" applyAlignment="1">
      <alignment horizontal="right"/>
    </xf>
    <xf numFmtId="3" fontId="12" fillId="0" borderId="0" xfId="1" applyNumberFormat="1" applyFont="1" applyFill="1" applyAlignment="1">
      <alignment horizontal="right"/>
    </xf>
    <xf numFmtId="3" fontId="12" fillId="0" borderId="3" xfId="2" applyNumberFormat="1" applyFont="1" applyFill="1" applyBorder="1" applyAlignment="1"/>
    <xf numFmtId="167" fontId="12" fillId="0" borderId="0" xfId="2" applyNumberFormat="1" applyFont="1" applyFill="1" applyBorder="1" applyAlignment="1"/>
    <xf numFmtId="165" fontId="11" fillId="0" borderId="0" xfId="2" applyNumberFormat="1" applyFont="1" applyFill="1" applyBorder="1" applyAlignment="1">
      <alignment horizontal="left"/>
    </xf>
    <xf numFmtId="3" fontId="12" fillId="0" borderId="2" xfId="2" applyNumberFormat="1" applyFont="1" applyFill="1" applyBorder="1" applyAlignment="1"/>
    <xf numFmtId="165" fontId="8" fillId="0" borderId="0" xfId="2" applyNumberFormat="1" applyFont="1" applyFill="1" applyBorder="1" applyAlignment="1">
      <alignment horizontal="left"/>
    </xf>
    <xf numFmtId="3" fontId="10" fillId="0" borderId="0" xfId="2" applyNumberFormat="1" applyFont="1" applyFill="1" applyBorder="1" applyAlignment="1"/>
    <xf numFmtId="167" fontId="10" fillId="0" borderId="0" xfId="2" applyNumberFormat="1" applyFont="1" applyFill="1" applyBorder="1" applyAlignment="1"/>
    <xf numFmtId="3" fontId="10" fillId="0" borderId="3" xfId="2" applyNumberFormat="1" applyFont="1" applyFill="1" applyBorder="1" applyAlignment="1"/>
    <xf numFmtId="0" fontId="8" fillId="0" borderId="0" xfId="9" applyFont="1"/>
    <xf numFmtId="0" fontId="8" fillId="0" borderId="0" xfId="9" applyFont="1" applyBorder="1"/>
    <xf numFmtId="14" fontId="10" fillId="0" borderId="0" xfId="7" applyNumberFormat="1" applyFont="1" applyFill="1" applyBorder="1" applyAlignment="1">
      <alignment horizontal="center" wrapText="1"/>
    </xf>
    <xf numFmtId="0" fontId="10" fillId="0" borderId="0" xfId="9" applyFont="1" applyAlignment="1">
      <alignment horizontal="left"/>
    </xf>
    <xf numFmtId="0" fontId="10" fillId="0" borderId="0" xfId="0" applyFont="1" applyFill="1" applyBorder="1" applyAlignment="1">
      <alignment horizontal="center" vertical="center" wrapText="1"/>
    </xf>
    <xf numFmtId="170" fontId="10" fillId="0" borderId="1" xfId="9"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0" xfId="3" applyFont="1" applyFill="1" applyBorder="1" applyAlignment="1">
      <alignment vertical="center"/>
    </xf>
    <xf numFmtId="0" fontId="8" fillId="0" borderId="0" xfId="0" applyFont="1" applyFill="1" applyBorder="1"/>
    <xf numFmtId="0" fontId="8" fillId="0" borderId="0" xfId="3" applyFont="1" applyFill="1" applyBorder="1" applyAlignment="1">
      <alignment horizontal="left" vertical="center"/>
    </xf>
    <xf numFmtId="0" fontId="8" fillId="0" borderId="0" xfId="3" applyFont="1" applyFill="1" applyBorder="1" applyAlignment="1">
      <alignment horizontal="left" vertical="center" wrapText="1"/>
    </xf>
    <xf numFmtId="0" fontId="8" fillId="0" borderId="4" xfId="3" applyFont="1" applyFill="1" applyBorder="1" applyAlignment="1">
      <alignment horizontal="left" vertical="center" wrapText="1"/>
    </xf>
    <xf numFmtId="0" fontId="10" fillId="0" borderId="0" xfId="3" applyFont="1" applyFill="1" applyBorder="1" applyAlignment="1">
      <alignment horizontal="left" vertical="center"/>
    </xf>
    <xf numFmtId="0" fontId="8" fillId="0" borderId="0" xfId="7" applyFont="1" applyFill="1" applyBorder="1" applyAlignment="1">
      <alignment horizontal="left" vertical="center" wrapText="1"/>
    </xf>
    <xf numFmtId="2" fontId="8" fillId="0" borderId="0" xfId="3" applyNumberFormat="1" applyFont="1" applyFill="1" applyBorder="1" applyAlignment="1">
      <alignment horizontal="left" vertical="center" wrapText="1"/>
    </xf>
    <xf numFmtId="0" fontId="8" fillId="0" borderId="4" xfId="3" applyFont="1" applyFill="1" applyBorder="1" applyAlignment="1">
      <alignment horizontal="left" vertical="center"/>
    </xf>
    <xf numFmtId="0" fontId="8" fillId="0" borderId="0" xfId="3" applyFont="1" applyFill="1" applyBorder="1" applyAlignment="1">
      <alignment vertical="center"/>
    </xf>
    <xf numFmtId="0" fontId="8" fillId="0" borderId="2" xfId="3" applyFont="1" applyFill="1" applyBorder="1" applyAlignment="1">
      <alignment vertical="center"/>
    </xf>
    <xf numFmtId="0" fontId="8" fillId="0" borderId="2" xfId="3" applyFont="1" applyFill="1" applyBorder="1" applyAlignment="1">
      <alignment horizontal="left" vertical="center"/>
    </xf>
    <xf numFmtId="0" fontId="8" fillId="0" borderId="2" xfId="3" applyFont="1" applyFill="1" applyBorder="1" applyAlignment="1">
      <alignment vertical="center" wrapText="1"/>
    </xf>
    <xf numFmtId="0" fontId="8" fillId="0" borderId="6" xfId="3" applyFont="1" applyFill="1" applyBorder="1" applyAlignment="1">
      <alignment vertical="center" wrapText="1"/>
    </xf>
    <xf numFmtId="0" fontId="8" fillId="0" borderId="4" xfId="3" applyFont="1" applyFill="1" applyBorder="1" applyAlignment="1">
      <alignment vertical="center"/>
    </xf>
    <xf numFmtId="170" fontId="10" fillId="0" borderId="1" xfId="9" applyNumberFormat="1" applyFont="1" applyBorder="1" applyAlignment="1">
      <alignment horizontal="center" vertical="center" wrapText="1"/>
    </xf>
    <xf numFmtId="0" fontId="8" fillId="0" borderId="4" xfId="13" quotePrefix="1" applyFont="1" applyBorder="1" applyAlignment="1">
      <alignment horizontal="left" vertical="center" wrapText="1"/>
    </xf>
    <xf numFmtId="0" fontId="10" fillId="0" borderId="5" xfId="0" applyFont="1" applyBorder="1" applyAlignment="1">
      <alignment horizontal="left" vertical="center"/>
    </xf>
    <xf numFmtId="167" fontId="8" fillId="0" borderId="7" xfId="12" applyNumberFormat="1" applyFont="1" applyFill="1" applyBorder="1" applyAlignment="1">
      <alignment horizontal="right"/>
    </xf>
    <xf numFmtId="167" fontId="8" fillId="0" borderId="7" xfId="3" applyNumberFormat="1" applyFont="1" applyFill="1" applyBorder="1" applyAlignment="1">
      <alignment horizontal="right"/>
    </xf>
    <xf numFmtId="167" fontId="10" fillId="0" borderId="7" xfId="8" applyNumberFormat="1" applyFont="1" applyFill="1" applyBorder="1" applyAlignment="1">
      <alignment horizontal="right" vertical="center"/>
    </xf>
    <xf numFmtId="0" fontId="16" fillId="0" borderId="0" xfId="0" applyFont="1" applyAlignment="1">
      <alignment vertical="center"/>
    </xf>
    <xf numFmtId="0" fontId="15" fillId="0" borderId="0" xfId="0" applyFont="1" applyAlignment="1">
      <alignment vertical="center"/>
    </xf>
    <xf numFmtId="0" fontId="15" fillId="0" borderId="0" xfId="0" applyFont="1" applyAlignment="1">
      <alignment horizontal="justify" vertical="center"/>
    </xf>
    <xf numFmtId="0" fontId="18" fillId="0" borderId="0" xfId="0" applyFont="1" applyAlignment="1">
      <alignment horizontal="justify" vertical="center"/>
    </xf>
    <xf numFmtId="0" fontId="17" fillId="0" borderId="0" xfId="0" applyFont="1" applyAlignment="1">
      <alignment horizontal="right" vertical="center"/>
    </xf>
    <xf numFmtId="0" fontId="18" fillId="0" borderId="0" xfId="0" applyFont="1"/>
    <xf numFmtId="0" fontId="18" fillId="0" borderId="0" xfId="0" applyFont="1" applyAlignment="1">
      <alignment horizontal="left"/>
    </xf>
    <xf numFmtId="0" fontId="18" fillId="0" borderId="0" xfId="0" applyFont="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xf>
    <xf numFmtId="3" fontId="10" fillId="0" borderId="7" xfId="13" applyNumberFormat="1" applyFont="1" applyBorder="1"/>
    <xf numFmtId="0" fontId="7" fillId="0" borderId="6" xfId="0" applyFont="1" applyFill="1" applyBorder="1" applyAlignment="1"/>
    <xf numFmtId="0" fontId="8" fillId="0" borderId="6" xfId="0" applyFont="1" applyBorder="1"/>
    <xf numFmtId="167" fontId="10" fillId="0" borderId="9" xfId="8" applyNumberFormat="1" applyFont="1" applyFill="1" applyBorder="1" applyAlignment="1">
      <alignment horizontal="right" vertical="center"/>
    </xf>
    <xf numFmtId="167" fontId="8" fillId="0" borderId="0" xfId="11" applyNumberFormat="1" applyFont="1" applyFill="1" applyBorder="1" applyAlignment="1">
      <alignment vertical="center"/>
    </xf>
    <xf numFmtId="0" fontId="18" fillId="2" borderId="0" xfId="0" applyFont="1" applyFill="1" applyAlignment="1">
      <alignment horizontal="justify" vertical="center"/>
    </xf>
    <xf numFmtId="0" fontId="15" fillId="3" borderId="0" xfId="0" applyFont="1" applyFill="1" applyAlignment="1" applyProtection="1">
      <alignment vertical="center"/>
    </xf>
    <xf numFmtId="0" fontId="15" fillId="3" borderId="0" xfId="0" applyFont="1" applyFill="1" applyAlignment="1" applyProtection="1">
      <alignment horizontal="center" vertical="center"/>
    </xf>
    <xf numFmtId="0" fontId="19" fillId="3" borderId="0" xfId="0" applyFont="1" applyFill="1" applyAlignment="1" applyProtection="1">
      <alignment horizontal="center" vertical="center"/>
    </xf>
    <xf numFmtId="0" fontId="22" fillId="3" borderId="11" xfId="0" applyFont="1" applyFill="1" applyBorder="1" applyAlignment="1" applyProtection="1">
      <alignment horizontal="center" vertical="center" wrapText="1"/>
    </xf>
    <xf numFmtId="0" fontId="22" fillId="3" borderId="12" xfId="0" applyFont="1" applyFill="1" applyBorder="1" applyAlignment="1" applyProtection="1">
      <alignment horizontal="center" vertical="center" wrapText="1"/>
    </xf>
    <xf numFmtId="0" fontId="23" fillId="3" borderId="7" xfId="0" applyFont="1" applyFill="1" applyBorder="1" applyAlignment="1" applyProtection="1">
      <alignment vertical="center" wrapText="1"/>
    </xf>
    <xf numFmtId="0" fontId="23" fillId="3" borderId="7" xfId="0" applyFont="1" applyFill="1" applyBorder="1" applyAlignment="1" applyProtection="1">
      <alignment horizontal="center" vertical="center"/>
    </xf>
    <xf numFmtId="171" fontId="23" fillId="3" borderId="7" xfId="0" applyNumberFormat="1" applyFont="1" applyFill="1" applyBorder="1" applyAlignment="1" applyProtection="1">
      <alignment horizontal="center" vertical="center"/>
    </xf>
    <xf numFmtId="0" fontId="23" fillId="3" borderId="7" xfId="0" applyFont="1" applyFill="1" applyBorder="1" applyAlignment="1" applyProtection="1">
      <alignment vertical="center"/>
    </xf>
    <xf numFmtId="0" fontId="23" fillId="0" borderId="7" xfId="0" applyFont="1" applyFill="1" applyBorder="1" applyAlignment="1" applyProtection="1">
      <alignment vertical="center" wrapText="1"/>
    </xf>
    <xf numFmtId="0" fontId="23" fillId="0" borderId="7" xfId="0" applyFont="1" applyFill="1" applyBorder="1" applyAlignment="1" applyProtection="1">
      <alignment horizontal="center" vertical="center"/>
    </xf>
    <xf numFmtId="10" fontId="23" fillId="0" borderId="7" xfId="0" applyNumberFormat="1" applyFont="1" applyFill="1" applyBorder="1" applyAlignment="1" applyProtection="1">
      <alignment horizontal="center" vertical="center"/>
    </xf>
    <xf numFmtId="172" fontId="18" fillId="0" borderId="7" xfId="0" applyNumberFormat="1" applyFont="1" applyBorder="1" applyAlignment="1">
      <alignment horizontal="center" vertical="center" wrapText="1"/>
    </xf>
    <xf numFmtId="0" fontId="18" fillId="2" borderId="0" xfId="0" applyFont="1" applyFill="1" applyAlignment="1">
      <alignment horizontal="justify" vertical="center" wrapText="1"/>
    </xf>
    <xf numFmtId="0" fontId="10" fillId="0" borderId="0" xfId="7" applyFont="1" applyFill="1" applyBorder="1" applyAlignment="1">
      <alignment horizontal="left" wrapText="1"/>
    </xf>
    <xf numFmtId="0" fontId="24" fillId="0" borderId="0" xfId="7" applyFont="1" applyFill="1" applyBorder="1" applyAlignment="1">
      <alignment horizontal="left"/>
    </xf>
    <xf numFmtId="167" fontId="8" fillId="0" borderId="10" xfId="3" applyNumberFormat="1" applyFont="1" applyFill="1" applyBorder="1" applyAlignment="1">
      <alignment horizontal="right"/>
    </xf>
    <xf numFmtId="0" fontId="8" fillId="0" borderId="7" xfId="3" applyFont="1" applyFill="1" applyBorder="1" applyAlignment="1">
      <alignment vertical="center"/>
    </xf>
    <xf numFmtId="0" fontId="24" fillId="0" borderId="0" xfId="0" applyFont="1" applyFill="1" applyBorder="1" applyAlignment="1">
      <alignment horizontal="left" vertical="top" wrapText="1"/>
    </xf>
    <xf numFmtId="0" fontId="24" fillId="0" borderId="0" xfId="7" applyFont="1" applyFill="1" applyBorder="1" applyAlignment="1">
      <alignment horizontal="left" wrapText="1"/>
    </xf>
    <xf numFmtId="167" fontId="8" fillId="0" borderId="7" xfId="12" applyNumberFormat="1" applyFont="1" applyFill="1" applyBorder="1" applyAlignment="1"/>
    <xf numFmtId="167" fontId="10" fillId="0" borderId="8" xfId="12" applyNumberFormat="1" applyFont="1" applyFill="1" applyBorder="1" applyAlignment="1"/>
    <xf numFmtId="167" fontId="10" fillId="0" borderId="7" xfId="12" applyNumberFormat="1" applyFont="1" applyFill="1" applyBorder="1" applyAlignment="1"/>
    <xf numFmtId="167" fontId="10" fillId="2" borderId="7" xfId="12" applyNumberFormat="1" applyFont="1" applyFill="1" applyBorder="1" applyAlignment="1"/>
    <xf numFmtId="167" fontId="9" fillId="0" borderId="0" xfId="9" applyNumberFormat="1" applyFont="1" applyFill="1" applyBorder="1" applyAlignment="1">
      <alignment vertical="center"/>
    </xf>
    <xf numFmtId="167" fontId="12" fillId="2" borderId="0" xfId="8" applyNumberFormat="1" applyFont="1" applyFill="1" applyAlignment="1">
      <alignment vertical="center"/>
    </xf>
    <xf numFmtId="167" fontId="12" fillId="0" borderId="0" xfId="8" applyNumberFormat="1" applyFont="1" applyFill="1" applyAlignment="1">
      <alignment vertical="center"/>
    </xf>
    <xf numFmtId="167" fontId="10" fillId="0" borderId="2" xfId="11" applyNumberFormat="1" applyFont="1" applyFill="1" applyBorder="1" applyAlignment="1">
      <alignment vertical="center"/>
    </xf>
    <xf numFmtId="167" fontId="12" fillId="0" borderId="0" xfId="11" applyNumberFormat="1" applyFont="1" applyFill="1" applyBorder="1" applyAlignment="1">
      <alignment vertical="center"/>
    </xf>
    <xf numFmtId="167" fontId="12" fillId="0" borderId="3" xfId="8" applyNumberFormat="1" applyFont="1" applyFill="1" applyBorder="1" applyAlignment="1">
      <alignment vertical="center"/>
    </xf>
    <xf numFmtId="167" fontId="10" fillId="0" borderId="3" xfId="11" applyNumberFormat="1" applyFont="1" applyFill="1" applyBorder="1" applyAlignment="1">
      <alignment vertical="center"/>
    </xf>
    <xf numFmtId="167" fontId="7" fillId="0" borderId="3" xfId="9" applyNumberFormat="1" applyFont="1" applyFill="1" applyBorder="1" applyAlignment="1">
      <alignment vertical="center"/>
    </xf>
    <xf numFmtId="169" fontId="10" fillId="0" borderId="0" xfId="11" applyNumberFormat="1" applyFont="1" applyFill="1" applyBorder="1" applyAlignment="1"/>
    <xf numFmtId="0" fontId="8" fillId="0" borderId="4" xfId="13" applyFont="1" applyBorder="1" applyAlignment="1">
      <alignment horizontal="center" vertical="center"/>
    </xf>
    <xf numFmtId="0" fontId="8" fillId="0" borderId="0" xfId="0" applyFont="1" applyBorder="1"/>
    <xf numFmtId="3" fontId="8" fillId="0" borderId="7" xfId="0" applyNumberFormat="1" applyFont="1" applyBorder="1"/>
    <xf numFmtId="3" fontId="11" fillId="2" borderId="0" xfId="1" applyNumberFormat="1" applyFont="1" applyFill="1" applyAlignment="1">
      <alignment horizontal="right"/>
    </xf>
    <xf numFmtId="167" fontId="11" fillId="2" borderId="0" xfId="8" applyNumberFormat="1" applyFont="1" applyFill="1" applyAlignment="1">
      <alignment horizontal="right"/>
    </xf>
    <xf numFmtId="167" fontId="11" fillId="0" borderId="0" xfId="8" applyNumberFormat="1" applyFont="1" applyFill="1" applyAlignment="1">
      <alignment horizontal="right"/>
    </xf>
    <xf numFmtId="3" fontId="11" fillId="2" borderId="0" xfId="8" applyNumberFormat="1" applyFont="1" applyFill="1" applyAlignment="1">
      <alignment horizontal="right"/>
    </xf>
    <xf numFmtId="3" fontId="11" fillId="2" borderId="0" xfId="8" applyNumberFormat="1" applyFont="1" applyFill="1" applyAlignment="1">
      <alignment horizontal="right" wrapText="1"/>
    </xf>
    <xf numFmtId="167" fontId="11" fillId="0" borderId="0" xfId="8" applyNumberFormat="1" applyFont="1" applyFill="1" applyAlignment="1">
      <alignment horizontal="right" vertical="center"/>
    </xf>
    <xf numFmtId="167" fontId="11" fillId="2" borderId="0" xfId="8" applyNumberFormat="1" applyFont="1" applyFill="1" applyAlignment="1">
      <alignment horizontal="right" vertical="center"/>
    </xf>
    <xf numFmtId="3" fontId="11" fillId="2" borderId="4" xfId="1" applyNumberFormat="1" applyFont="1" applyFill="1" applyBorder="1" applyAlignment="1">
      <alignment horizontal="right"/>
    </xf>
    <xf numFmtId="167" fontId="8" fillId="2" borderId="0" xfId="8" applyNumberFormat="1" applyFont="1" applyFill="1" applyAlignment="1">
      <alignment horizontal="right"/>
    </xf>
    <xf numFmtId="167" fontId="8" fillId="2" borderId="0" xfId="8" applyNumberFormat="1" applyFont="1" applyFill="1" applyAlignment="1">
      <alignment horizontal="right" vertical="center"/>
    </xf>
    <xf numFmtId="167" fontId="8" fillId="2" borderId="0" xfId="11" applyNumberFormat="1" applyFont="1" applyFill="1" applyBorder="1" applyAlignment="1"/>
    <xf numFmtId="0" fontId="10" fillId="0" borderId="0" xfId="0" applyFont="1"/>
    <xf numFmtId="0" fontId="10" fillId="0" borderId="1" xfId="0" applyFont="1" applyBorder="1"/>
    <xf numFmtId="3" fontId="8" fillId="0" borderId="7" xfId="13" applyNumberFormat="1" applyFont="1" applyBorder="1"/>
    <xf numFmtId="0" fontId="10" fillId="0" borderId="0" xfId="13" applyFont="1" applyBorder="1" applyAlignment="1">
      <alignment horizontal="left" wrapText="1"/>
    </xf>
    <xf numFmtId="0" fontId="10" fillId="0" borderId="6" xfId="0" applyFont="1" applyBorder="1" applyAlignment="1">
      <alignment horizontal="left" vertical="center"/>
    </xf>
    <xf numFmtId="3" fontId="10" fillId="0" borderId="14" xfId="13" applyNumberFormat="1" applyFont="1" applyBorder="1"/>
    <xf numFmtId="3" fontId="8" fillId="0" borderId="8" xfId="0" applyNumberFormat="1" applyFont="1" applyBorder="1"/>
    <xf numFmtId="3" fontId="10" fillId="0" borderId="8" xfId="13" applyNumberFormat="1" applyFont="1" applyBorder="1"/>
    <xf numFmtId="0" fontId="10" fillId="0" borderId="7" xfId="0" applyFont="1" applyBorder="1" applyAlignment="1">
      <alignment horizontal="left" vertical="center"/>
    </xf>
    <xf numFmtId="167" fontId="8" fillId="0" borderId="7" xfId="8" applyNumberFormat="1" applyFont="1" applyFill="1" applyBorder="1" applyAlignment="1">
      <alignment horizontal="right"/>
    </xf>
    <xf numFmtId="3" fontId="8" fillId="0" borderId="7" xfId="8" applyNumberFormat="1" applyFont="1" applyFill="1" applyBorder="1" applyAlignment="1">
      <alignment horizontal="right"/>
    </xf>
    <xf numFmtId="0" fontId="18" fillId="2" borderId="0" xfId="0" applyFont="1" applyFill="1" applyAlignment="1">
      <alignment horizontal="justify" vertical="top" wrapText="1"/>
    </xf>
    <xf numFmtId="167" fontId="25" fillId="2" borderId="0" xfId="8" applyNumberFormat="1" applyFont="1" applyFill="1" applyAlignment="1">
      <alignment horizontal="right"/>
    </xf>
    <xf numFmtId="167" fontId="1" fillId="0" borderId="7" xfId="12" applyNumberFormat="1" applyFont="1" applyFill="1" applyBorder="1" applyAlignment="1"/>
    <xf numFmtId="167" fontId="23" fillId="0" borderId="7" xfId="8" applyNumberFormat="1" applyFont="1" applyFill="1" applyBorder="1" applyAlignment="1">
      <alignment horizontal="right"/>
    </xf>
    <xf numFmtId="167" fontId="8" fillId="2" borderId="7" xfId="12" applyNumberFormat="1" applyFont="1" applyFill="1" applyBorder="1" applyAlignment="1"/>
    <xf numFmtId="167" fontId="8" fillId="2" borderId="7" xfId="12" applyNumberFormat="1" applyFont="1" applyFill="1" applyBorder="1" applyAlignment="1">
      <alignment horizontal="right"/>
    </xf>
    <xf numFmtId="167" fontId="8" fillId="0" borderId="13" xfId="12" applyNumberFormat="1" applyFont="1" applyFill="1" applyBorder="1" applyAlignment="1"/>
    <xf numFmtId="167" fontId="8" fillId="0" borderId="8" xfId="12" applyNumberFormat="1" applyFont="1" applyFill="1" applyBorder="1" applyAlignment="1"/>
    <xf numFmtId="167" fontId="8" fillId="2" borderId="13" xfId="12" applyNumberFormat="1" applyFont="1" applyFill="1" applyBorder="1" applyAlignment="1"/>
    <xf numFmtId="167" fontId="8" fillId="2" borderId="13" xfId="12" applyNumberFormat="1" applyFont="1" applyFill="1" applyBorder="1" applyAlignment="1">
      <alignment horizontal="right"/>
    </xf>
    <xf numFmtId="0" fontId="18" fillId="0" borderId="0" xfId="0" applyFont="1" applyFill="1" applyAlignment="1">
      <alignment horizontal="justify" vertical="center" wrapText="1"/>
    </xf>
    <xf numFmtId="0" fontId="0" fillId="0" borderId="0" xfId="0" applyFill="1"/>
    <xf numFmtId="0" fontId="10" fillId="0" borderId="0" xfId="3" applyFont="1" applyFill="1" applyBorder="1" applyAlignment="1">
      <alignment vertical="top"/>
    </xf>
    <xf numFmtId="0" fontId="8" fillId="0" borderId="0" xfId="0" applyFont="1" applyFill="1" applyBorder="1" applyAlignment="1">
      <alignment vertical="top"/>
    </xf>
    <xf numFmtId="0" fontId="10" fillId="0" borderId="0" xfId="13" applyFont="1" applyAlignment="1">
      <alignment horizontal="left" vertical="center"/>
    </xf>
    <xf numFmtId="0" fontId="10" fillId="0" borderId="0" xfId="0" applyFont="1" applyAlignment="1">
      <alignment horizontal="left" vertical="center"/>
    </xf>
    <xf numFmtId="0" fontId="18" fillId="0" borderId="7" xfId="0" applyFont="1" applyBorder="1" applyAlignment="1">
      <alignment horizontal="center" vertical="center" wrapText="1"/>
    </xf>
    <xf numFmtId="0" fontId="18" fillId="0" borderId="7" xfId="0" applyFont="1" applyBorder="1" applyAlignment="1">
      <alignment horizontal="justify" vertical="center" wrapText="1"/>
    </xf>
    <xf numFmtId="0" fontId="20" fillId="3" borderId="0" xfId="0" applyFont="1" applyFill="1" applyAlignment="1" applyProtection="1">
      <alignment horizontal="center" vertical="center"/>
    </xf>
    <xf numFmtId="0" fontId="21" fillId="0" borderId="0" xfId="0" applyFont="1" applyAlignment="1">
      <alignment horizontal="center" vertical="center"/>
    </xf>
  </cellXfs>
  <cellStyles count="15">
    <cellStyle name="Comma_2231 IAS Financial Statements - Sep-30, 2001" xfId="1"/>
    <cellStyle name="Comma_ATF_31.11.07_F2_14 January 2008" xfId="2"/>
    <cellStyle name="Normal 2 2" xfId="3"/>
    <cellStyle name="Normal 2 2 2" xfId="12"/>
    <cellStyle name="Normal 6" xfId="4"/>
    <cellStyle name="Normal_ATF Bank_2008_M_Securities_WP_DI" xfId="5"/>
    <cellStyle name="Normal_CAP" xfId="13"/>
    <cellStyle name="Normal_JSCB Kyrgyzstan_2005_TB" xfId="6"/>
    <cellStyle name="Normal_Worksheet in   Fs" xfId="7"/>
    <cellStyle name="Normal_Worksheet in (C) 2243 IAS Transformation schedule 2003 &amp; Notes to FS - info for Memo" xfId="8"/>
    <cellStyle name="Обычный" xfId="0" builtinId="0"/>
    <cellStyle name="Обычный 2" xfId="9"/>
    <cellStyle name="Обычный 4" xfId="14"/>
    <cellStyle name="Финансовый 2" xfId="10"/>
    <cellStyle name="Финансовый 3" xfId="1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zoomScaleNormal="100" workbookViewId="0">
      <selection activeCell="A15" sqref="A15"/>
    </sheetView>
  </sheetViews>
  <sheetFormatPr defaultRowHeight="12.75" x14ac:dyDescent="0.2"/>
  <cols>
    <col min="1" max="1" width="37.42578125" style="21" customWidth="1"/>
    <col min="2" max="2" width="15.7109375" style="1" customWidth="1"/>
    <col min="3" max="3" width="13.140625" style="1" customWidth="1"/>
    <col min="4" max="4" width="13.85546875" style="1" customWidth="1"/>
    <col min="5" max="5" width="4.28515625" style="1" customWidth="1"/>
    <col min="6" max="16384" width="9.140625" style="1"/>
  </cols>
  <sheetData>
    <row r="1" spans="1:5" x14ac:dyDescent="0.2">
      <c r="A1" s="12" t="s">
        <v>146</v>
      </c>
    </row>
    <row r="2" spans="1:5" x14ac:dyDescent="0.2">
      <c r="A2" s="12"/>
    </row>
    <row r="3" spans="1:5" x14ac:dyDescent="0.2">
      <c r="A3" s="12" t="s">
        <v>68</v>
      </c>
    </row>
    <row r="4" spans="1:5" ht="12.75" customHeight="1" x14ac:dyDescent="0.2">
      <c r="A4" s="9" t="s">
        <v>164</v>
      </c>
      <c r="B4" s="2"/>
      <c r="C4" s="2"/>
      <c r="D4" s="2"/>
    </row>
    <row r="5" spans="1:5" s="11" customFormat="1" x14ac:dyDescent="0.2">
      <c r="A5" s="13"/>
      <c r="B5" s="68" t="s">
        <v>165</v>
      </c>
      <c r="C5" s="68" t="s">
        <v>166</v>
      </c>
      <c r="D5" s="68" t="s">
        <v>158</v>
      </c>
      <c r="E5" s="1"/>
    </row>
    <row r="6" spans="1:5" ht="13.5" thickBot="1" x14ac:dyDescent="0.25">
      <c r="A6" s="14"/>
      <c r="B6" s="48" t="s">
        <v>10</v>
      </c>
      <c r="C6" s="48" t="s">
        <v>10</v>
      </c>
      <c r="D6" s="48" t="s">
        <v>10</v>
      </c>
    </row>
    <row r="7" spans="1:5" x14ac:dyDescent="0.2">
      <c r="A7" s="9" t="s">
        <v>9</v>
      </c>
      <c r="B7" s="55"/>
      <c r="C7" s="55"/>
      <c r="D7" s="55"/>
    </row>
    <row r="8" spans="1:5" x14ac:dyDescent="0.2">
      <c r="A8" s="8" t="s">
        <v>28</v>
      </c>
      <c r="B8" s="146">
        <f>2124269+3362</f>
        <v>2127631</v>
      </c>
      <c r="C8" s="146">
        <v>1747588</v>
      </c>
      <c r="D8" s="146">
        <v>2393222</v>
      </c>
    </row>
    <row r="9" spans="1:5" x14ac:dyDescent="0.2">
      <c r="A9" s="15" t="s">
        <v>0</v>
      </c>
      <c r="B9" s="146">
        <v>1045917.30853</v>
      </c>
      <c r="C9" s="146">
        <v>787145</v>
      </c>
      <c r="D9" s="146">
        <v>630835</v>
      </c>
    </row>
    <row r="10" spans="1:5" x14ac:dyDescent="0.2">
      <c r="A10" s="15" t="s">
        <v>27</v>
      </c>
      <c r="B10" s="146">
        <v>598845.28107999999</v>
      </c>
      <c r="C10" s="146">
        <v>333097</v>
      </c>
      <c r="D10" s="146">
        <v>148079</v>
      </c>
    </row>
    <row r="11" spans="1:5" x14ac:dyDescent="0.2">
      <c r="A11" s="128" t="s">
        <v>174</v>
      </c>
      <c r="B11" s="147">
        <v>-5011</v>
      </c>
      <c r="C11" s="147">
        <v>-4852</v>
      </c>
      <c r="D11" s="147">
        <v>-4912</v>
      </c>
    </row>
    <row r="12" spans="1:5" x14ac:dyDescent="0.2">
      <c r="A12" s="124" t="s">
        <v>147</v>
      </c>
      <c r="B12" s="56">
        <f>B10+B11</f>
        <v>593834.28107999999</v>
      </c>
      <c r="C12" s="56">
        <f>C10+C11</f>
        <v>328245</v>
      </c>
      <c r="D12" s="56">
        <f>D10+D11</f>
        <v>143167</v>
      </c>
    </row>
    <row r="13" spans="1:5" x14ac:dyDescent="0.2">
      <c r="A13" s="9" t="s">
        <v>135</v>
      </c>
      <c r="B13" s="56">
        <f>B8+B9+B12</f>
        <v>3767382.5896100001</v>
      </c>
      <c r="C13" s="56">
        <f>C8+C9+C12</f>
        <v>2862978</v>
      </c>
      <c r="D13" s="56">
        <f>D8+D9+D12</f>
        <v>3167224</v>
      </c>
    </row>
    <row r="14" spans="1:5" s="4" customFormat="1" x14ac:dyDescent="0.2">
      <c r="A14" s="8" t="s">
        <v>1</v>
      </c>
      <c r="B14" s="149">
        <f>1207464.34355-65.1</f>
        <v>1207399.24355</v>
      </c>
      <c r="C14" s="149">
        <v>1437916</v>
      </c>
      <c r="D14" s="149">
        <v>1326269</v>
      </c>
      <c r="E14" s="1"/>
    </row>
    <row r="15" spans="1:5" s="4" customFormat="1" ht="25.5" x14ac:dyDescent="0.2">
      <c r="A15" s="3" t="s">
        <v>143</v>
      </c>
      <c r="B15" s="146">
        <v>70365.686470000001</v>
      </c>
      <c r="C15" s="146">
        <v>40590</v>
      </c>
      <c r="D15" s="146">
        <v>55372</v>
      </c>
      <c r="E15" s="1"/>
    </row>
    <row r="16" spans="1:5" x14ac:dyDescent="0.2">
      <c r="A16" s="8" t="s">
        <v>26</v>
      </c>
      <c r="B16" s="146">
        <v>323841.79136999999</v>
      </c>
      <c r="C16" s="146">
        <v>297279</v>
      </c>
      <c r="D16" s="146">
        <v>365912</v>
      </c>
    </row>
    <row r="17" spans="1:4" ht="25.5" x14ac:dyDescent="0.2">
      <c r="A17" s="129" t="s">
        <v>148</v>
      </c>
      <c r="B17" s="147">
        <v>-16056.068579999999</v>
      </c>
      <c r="C17" s="147">
        <v>-496</v>
      </c>
      <c r="D17" s="148">
        <v>0</v>
      </c>
    </row>
    <row r="18" spans="1:4" x14ac:dyDescent="0.2">
      <c r="A18" s="124" t="s">
        <v>151</v>
      </c>
      <c r="B18" s="56">
        <f>B16+B17</f>
        <v>307785.72278999997</v>
      </c>
      <c r="C18" s="56">
        <f>C16+C17</f>
        <v>296783</v>
      </c>
      <c r="D18" s="56">
        <f>D16+D17</f>
        <v>365912</v>
      </c>
    </row>
    <row r="19" spans="1:4" x14ac:dyDescent="0.2">
      <c r="A19" s="8" t="s">
        <v>25</v>
      </c>
      <c r="B19" s="146">
        <v>7693203.3241900001</v>
      </c>
      <c r="C19" s="146">
        <v>7095897</v>
      </c>
      <c r="D19" s="146">
        <f>7126759</f>
        <v>7126759</v>
      </c>
    </row>
    <row r="20" spans="1:4" x14ac:dyDescent="0.2">
      <c r="A20" s="125" t="s">
        <v>149</v>
      </c>
      <c r="B20" s="147">
        <v>-452622</v>
      </c>
      <c r="C20" s="147">
        <v>-373498</v>
      </c>
      <c r="D20" s="148">
        <v>-345682</v>
      </c>
    </row>
    <row r="21" spans="1:4" ht="14.25" customHeight="1" x14ac:dyDescent="0.2">
      <c r="A21" s="129" t="s">
        <v>159</v>
      </c>
      <c r="B21" s="147">
        <v>-2918.31666</v>
      </c>
      <c r="C21" s="147">
        <v>0</v>
      </c>
      <c r="D21" s="148">
        <v>-3413</v>
      </c>
    </row>
    <row r="22" spans="1:4" x14ac:dyDescent="0.2">
      <c r="A22" s="124" t="s">
        <v>150</v>
      </c>
      <c r="B22" s="57">
        <f>SUM(B19:B21)</f>
        <v>7237663.0075300001</v>
      </c>
      <c r="C22" s="57">
        <f>C19+C20</f>
        <v>6722399</v>
      </c>
      <c r="D22" s="57">
        <f>SUM(D19:D21)</f>
        <v>6777664</v>
      </c>
    </row>
    <row r="23" spans="1:4" x14ac:dyDescent="0.2">
      <c r="A23" s="16" t="s">
        <v>69</v>
      </c>
      <c r="B23" s="56">
        <f>B18+B22</f>
        <v>7545448.7303200001</v>
      </c>
      <c r="C23" s="56">
        <f>C18+C22</f>
        <v>7019182</v>
      </c>
      <c r="D23" s="56">
        <f>D18+D22</f>
        <v>7143576</v>
      </c>
    </row>
    <row r="24" spans="1:4" ht="14.25" x14ac:dyDescent="0.2">
      <c r="A24" s="8" t="s">
        <v>24</v>
      </c>
      <c r="B24" s="169">
        <v>0</v>
      </c>
      <c r="C24" s="169">
        <v>0</v>
      </c>
      <c r="D24" s="169">
        <v>0</v>
      </c>
    </row>
    <row r="25" spans="1:4" x14ac:dyDescent="0.2">
      <c r="A25" s="17" t="s">
        <v>145</v>
      </c>
      <c r="B25" s="147">
        <f>100405.9+65.1</f>
        <v>100471</v>
      </c>
      <c r="C25" s="147">
        <v>0</v>
      </c>
      <c r="D25" s="148">
        <v>0</v>
      </c>
    </row>
    <row r="26" spans="1:4" x14ac:dyDescent="0.2">
      <c r="A26" s="8" t="s">
        <v>23</v>
      </c>
      <c r="B26" s="146">
        <v>553306.75026999996</v>
      </c>
      <c r="C26" s="146">
        <v>578642</v>
      </c>
      <c r="D26" s="146">
        <v>563195</v>
      </c>
    </row>
    <row r="27" spans="1:4" ht="13.5" customHeight="1" x14ac:dyDescent="0.2">
      <c r="A27" s="7" t="s">
        <v>22</v>
      </c>
      <c r="B27" s="146">
        <v>461003.69419294398</v>
      </c>
      <c r="C27" s="146">
        <v>420663</v>
      </c>
      <c r="D27" s="146">
        <v>419025</v>
      </c>
    </row>
    <row r="28" spans="1:4" ht="13.5" thickBot="1" x14ac:dyDescent="0.25">
      <c r="A28" s="18" t="s">
        <v>17</v>
      </c>
      <c r="B28" s="58">
        <f>B13+B14+B15+B23+B24+B25+B26+B27</f>
        <v>13705377.694412943</v>
      </c>
      <c r="C28" s="58">
        <f>C13+C14+C15+C23+C24+C25+C26+C27</f>
        <v>12359971</v>
      </c>
      <c r="D28" s="58">
        <f>D13+D14+D15+D23+D24+D25+D26+D27</f>
        <v>12674661</v>
      </c>
    </row>
    <row r="29" spans="1:4" ht="13.5" thickTop="1" x14ac:dyDescent="0.2">
      <c r="A29" s="9"/>
      <c r="B29" s="59"/>
      <c r="C29" s="59"/>
      <c r="D29" s="59"/>
    </row>
    <row r="30" spans="1:4" x14ac:dyDescent="0.2">
      <c r="A30" s="14" t="s">
        <v>11</v>
      </c>
      <c r="B30" s="60"/>
      <c r="C30" s="60"/>
      <c r="D30" s="60"/>
    </row>
    <row r="31" spans="1:4" x14ac:dyDescent="0.2">
      <c r="A31" s="6" t="s">
        <v>141</v>
      </c>
      <c r="B31" s="146">
        <v>470278.65795999998</v>
      </c>
      <c r="C31" s="146">
        <v>806428</v>
      </c>
      <c r="D31" s="146">
        <v>884704</v>
      </c>
    </row>
    <row r="32" spans="1:4" x14ac:dyDescent="0.2">
      <c r="A32" s="7" t="s">
        <v>15</v>
      </c>
      <c r="B32" s="150">
        <v>9564708.1570900008</v>
      </c>
      <c r="C32" s="150">
        <v>8146735</v>
      </c>
      <c r="D32" s="150">
        <v>8276087</v>
      </c>
    </row>
    <row r="33" spans="1:4" x14ac:dyDescent="0.2">
      <c r="A33" s="7" t="s">
        <v>16</v>
      </c>
      <c r="B33" s="146">
        <v>1331846.0499</v>
      </c>
      <c r="C33" s="146">
        <v>1455967</v>
      </c>
      <c r="D33" s="146">
        <v>1341147</v>
      </c>
    </row>
    <row r="34" spans="1:4" x14ac:dyDescent="0.2">
      <c r="A34" s="7" t="s">
        <v>14</v>
      </c>
      <c r="B34" s="146">
        <v>5196.0219999999999</v>
      </c>
      <c r="C34" s="146">
        <v>421</v>
      </c>
      <c r="D34" s="146">
        <v>443</v>
      </c>
    </row>
    <row r="35" spans="1:4" x14ac:dyDescent="0.2">
      <c r="A35" s="8" t="s">
        <v>2</v>
      </c>
      <c r="B35" s="146">
        <v>15855.43145</v>
      </c>
      <c r="C35" s="146">
        <v>15955</v>
      </c>
      <c r="D35" s="146">
        <v>14455</v>
      </c>
    </row>
    <row r="36" spans="1:4" x14ac:dyDescent="0.2">
      <c r="A36" s="8" t="s">
        <v>13</v>
      </c>
      <c r="B36" s="152">
        <v>40782.974139999998</v>
      </c>
      <c r="C36" s="152">
        <v>21781</v>
      </c>
      <c r="D36" s="151">
        <v>10296</v>
      </c>
    </row>
    <row r="37" spans="1:4" x14ac:dyDescent="0.2">
      <c r="A37" s="8" t="s">
        <v>137</v>
      </c>
      <c r="B37" s="152">
        <v>0</v>
      </c>
      <c r="C37" s="152">
        <v>0</v>
      </c>
      <c r="D37" s="151">
        <v>0</v>
      </c>
    </row>
    <row r="38" spans="1:4" x14ac:dyDescent="0.2">
      <c r="A38" s="15" t="s">
        <v>12</v>
      </c>
      <c r="B38" s="146">
        <v>424330.61189294391</v>
      </c>
      <c r="C38" s="146">
        <v>335991</v>
      </c>
      <c r="D38" s="146">
        <v>387750.06434547395</v>
      </c>
    </row>
    <row r="39" spans="1:4" x14ac:dyDescent="0.2">
      <c r="A39" s="18" t="s">
        <v>18</v>
      </c>
      <c r="B39" s="61">
        <f>SUM(B31:B38)</f>
        <v>11852997.904432945</v>
      </c>
      <c r="C39" s="61">
        <f>SUM(C31:C38)</f>
        <v>10783278</v>
      </c>
      <c r="D39" s="61">
        <f>SUM(D31:D38)</f>
        <v>10914882.064345473</v>
      </c>
    </row>
    <row r="40" spans="1:4" x14ac:dyDescent="0.2">
      <c r="A40" s="8"/>
      <c r="B40" s="3"/>
      <c r="C40" s="3"/>
      <c r="D40" s="3"/>
    </row>
    <row r="41" spans="1:4" ht="12.75" customHeight="1" x14ac:dyDescent="0.2">
      <c r="A41" s="14" t="s">
        <v>19</v>
      </c>
      <c r="B41" s="62"/>
      <c r="C41" s="62"/>
      <c r="D41" s="62"/>
    </row>
    <row r="42" spans="1:4" x14ac:dyDescent="0.2">
      <c r="A42" s="7" t="s">
        <v>3</v>
      </c>
      <c r="B42" s="146">
        <v>1503473.7949999999</v>
      </c>
      <c r="C42" s="146">
        <v>1301658</v>
      </c>
      <c r="D42" s="146">
        <v>1301658</v>
      </c>
    </row>
    <row r="43" spans="1:4" x14ac:dyDescent="0.2">
      <c r="A43" s="41" t="s">
        <v>110</v>
      </c>
      <c r="B43" s="152">
        <v>0</v>
      </c>
      <c r="C43" s="152">
        <v>0</v>
      </c>
      <c r="D43" s="152">
        <v>0</v>
      </c>
    </row>
    <row r="44" spans="1:4" x14ac:dyDescent="0.2">
      <c r="A44" s="7" t="s">
        <v>4</v>
      </c>
      <c r="B44" s="153">
        <v>348906.34795000002</v>
      </c>
      <c r="C44" s="153">
        <v>275035</v>
      </c>
      <c r="D44" s="153">
        <v>458121</v>
      </c>
    </row>
    <row r="45" spans="1:4" x14ac:dyDescent="0.2">
      <c r="A45" s="14" t="s">
        <v>20</v>
      </c>
      <c r="B45" s="63">
        <f>SUM(B42:B44)</f>
        <v>1852380.14295</v>
      </c>
      <c r="C45" s="63">
        <f>SUM(C42:C44)</f>
        <v>1576693</v>
      </c>
      <c r="D45" s="63">
        <f>SUM(D42:D44)</f>
        <v>1759779</v>
      </c>
    </row>
    <row r="46" spans="1:4" x14ac:dyDescent="0.2">
      <c r="A46" s="9"/>
      <c r="B46" s="64"/>
      <c r="C46" s="64"/>
      <c r="D46" s="64"/>
    </row>
    <row r="47" spans="1:4" ht="13.5" thickBot="1" x14ac:dyDescent="0.25">
      <c r="A47" s="19" t="s">
        <v>21</v>
      </c>
      <c r="B47" s="65">
        <f>B39+B45</f>
        <v>13705378.047382945</v>
      </c>
      <c r="C47" s="65">
        <f>C39+C45</f>
        <v>12359971</v>
      </c>
      <c r="D47" s="65">
        <f>D39+D45</f>
        <v>12674661.064345473</v>
      </c>
    </row>
    <row r="48" spans="1:4" ht="13.5" thickTop="1" x14ac:dyDescent="0.2">
      <c r="A48" s="8"/>
    </row>
    <row r="49" spans="1:4" x14ac:dyDescent="0.2">
      <c r="A49" s="20"/>
      <c r="B49" s="10"/>
      <c r="C49" s="10"/>
      <c r="D49" s="10"/>
    </row>
    <row r="52" spans="1:4" x14ac:dyDescent="0.2">
      <c r="A52" s="21" t="s">
        <v>70</v>
      </c>
      <c r="B52" s="5"/>
      <c r="C52" s="21" t="s">
        <v>70</v>
      </c>
      <c r="D52" s="5"/>
    </row>
    <row r="53" spans="1:4" x14ac:dyDescent="0.2">
      <c r="A53" s="12" t="s">
        <v>71</v>
      </c>
      <c r="B53" s="4"/>
      <c r="C53" s="12" t="s">
        <v>72</v>
      </c>
      <c r="D53" s="4"/>
    </row>
    <row r="54" spans="1:4" x14ac:dyDescent="0.2">
      <c r="A54" s="12" t="s">
        <v>136</v>
      </c>
      <c r="B54" s="4"/>
      <c r="C54" s="12" t="s">
        <v>73</v>
      </c>
      <c r="D54" s="4"/>
    </row>
  </sheetData>
  <phoneticPr fontId="0" type="noConversion"/>
  <pageMargins left="0.75" right="0.75" top="1" bottom="1" header="0.5" footer="0.5"/>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zoomScaleNormal="100" workbookViewId="0">
      <selection activeCell="A16" sqref="A16"/>
    </sheetView>
  </sheetViews>
  <sheetFormatPr defaultRowHeight="12.75" x14ac:dyDescent="0.2"/>
  <cols>
    <col min="1" max="1" width="43.42578125" style="37" customWidth="1"/>
    <col min="2" max="2" width="12" style="23" customWidth="1"/>
    <col min="3" max="3" width="12.140625" style="23" customWidth="1"/>
    <col min="4" max="4" width="17" style="23" customWidth="1"/>
    <col min="5" max="6" width="9.140625" style="23"/>
    <col min="7" max="7" width="24.5703125" style="23" customWidth="1"/>
    <col min="8" max="16384" width="9.140625" style="23"/>
  </cols>
  <sheetData>
    <row r="1" spans="1:3" x14ac:dyDescent="0.2">
      <c r="A1" s="12" t="s">
        <v>67</v>
      </c>
    </row>
    <row r="2" spans="1:3" x14ac:dyDescent="0.2">
      <c r="A2" s="12"/>
    </row>
    <row r="3" spans="1:3" x14ac:dyDescent="0.2">
      <c r="A3" s="12" t="s">
        <v>29</v>
      </c>
      <c r="B3" s="22"/>
      <c r="C3" s="22"/>
    </row>
    <row r="4" spans="1:3" x14ac:dyDescent="0.2">
      <c r="A4" s="9" t="s">
        <v>167</v>
      </c>
      <c r="B4" s="24"/>
      <c r="C4" s="24"/>
    </row>
    <row r="5" spans="1:3" x14ac:dyDescent="0.2">
      <c r="A5" s="28"/>
      <c r="B5" s="24"/>
      <c r="C5" s="24"/>
    </row>
    <row r="6" spans="1:3" x14ac:dyDescent="0.2">
      <c r="A6" s="13"/>
      <c r="B6" s="68" t="s">
        <v>165</v>
      </c>
      <c r="C6" s="68" t="s">
        <v>166</v>
      </c>
    </row>
    <row r="7" spans="1:3" ht="13.5" thickBot="1" x14ac:dyDescent="0.25">
      <c r="A7" s="13"/>
      <c r="B7" s="48" t="s">
        <v>10</v>
      </c>
      <c r="C7" s="48" t="s">
        <v>10</v>
      </c>
    </row>
    <row r="8" spans="1:3" x14ac:dyDescent="0.2">
      <c r="A8" s="29" t="s">
        <v>30</v>
      </c>
      <c r="B8" s="154">
        <v>642593.28220000002</v>
      </c>
      <c r="C8" s="154">
        <v>612659</v>
      </c>
    </row>
    <row r="9" spans="1:3" x14ac:dyDescent="0.2">
      <c r="A9" s="29" t="s">
        <v>31</v>
      </c>
      <c r="B9" s="154">
        <v>-180395.11627999999</v>
      </c>
      <c r="C9" s="154">
        <v>-187413</v>
      </c>
    </row>
    <row r="10" spans="1:3" x14ac:dyDescent="0.2">
      <c r="A10" s="9" t="s">
        <v>33</v>
      </c>
      <c r="B10" s="135">
        <f>SUM(B8:B9)</f>
        <v>462198.16592000006</v>
      </c>
      <c r="C10" s="136">
        <f>SUM(C8:C9)</f>
        <v>425246</v>
      </c>
    </row>
    <row r="11" spans="1:3" x14ac:dyDescent="0.2">
      <c r="A11" s="125" t="s">
        <v>32</v>
      </c>
      <c r="B11" s="147">
        <v>-109613</v>
      </c>
      <c r="C11" s="147">
        <v>22030</v>
      </c>
    </row>
    <row r="12" spans="1:3" x14ac:dyDescent="0.2">
      <c r="A12" s="30" t="s">
        <v>5</v>
      </c>
      <c r="B12" s="137">
        <f>B10+B11</f>
        <v>352585.16592000006</v>
      </c>
      <c r="C12" s="137">
        <f>C10+C11</f>
        <v>447276</v>
      </c>
    </row>
    <row r="13" spans="1:3" x14ac:dyDescent="0.2">
      <c r="A13" s="25"/>
      <c r="C13" s="51"/>
    </row>
    <row r="14" spans="1:3" x14ac:dyDescent="0.2">
      <c r="A14" s="13" t="s">
        <v>34</v>
      </c>
      <c r="B14" s="154">
        <v>201513.16250000001</v>
      </c>
      <c r="C14" s="154">
        <v>180049</v>
      </c>
    </row>
    <row r="15" spans="1:3" x14ac:dyDescent="0.2">
      <c r="A15" s="13" t="s">
        <v>35</v>
      </c>
      <c r="B15" s="147">
        <v>-37068.810740000001</v>
      </c>
      <c r="C15" s="147">
        <v>-29774</v>
      </c>
    </row>
    <row r="16" spans="1:3" x14ac:dyDescent="0.2">
      <c r="A16" s="25" t="s">
        <v>43</v>
      </c>
      <c r="B16" s="147">
        <v>146528.54550000001</v>
      </c>
      <c r="C16" s="147">
        <v>79005</v>
      </c>
    </row>
    <row r="17" spans="1:4" x14ac:dyDescent="0.2">
      <c r="A17" s="25" t="s">
        <v>152</v>
      </c>
      <c r="B17" s="147">
        <v>-196.69317000000001</v>
      </c>
      <c r="C17" s="147">
        <v>-600</v>
      </c>
      <c r="D17" s="26"/>
    </row>
    <row r="18" spans="1:4" x14ac:dyDescent="0.2">
      <c r="A18" s="25" t="s">
        <v>138</v>
      </c>
      <c r="B18" s="155" t="s">
        <v>98</v>
      </c>
      <c r="C18" s="155" t="s">
        <v>98</v>
      </c>
      <c r="D18" s="26"/>
    </row>
    <row r="19" spans="1:4" x14ac:dyDescent="0.2">
      <c r="A19" s="30" t="s">
        <v>36</v>
      </c>
      <c r="B19" s="138">
        <f>SUM(B14:B17)</f>
        <v>310776.20409000001</v>
      </c>
      <c r="C19" s="138">
        <f>SUM(C14:C17)</f>
        <v>228680</v>
      </c>
    </row>
    <row r="20" spans="1:4" x14ac:dyDescent="0.2">
      <c r="A20" s="25"/>
      <c r="B20" s="52"/>
      <c r="C20" s="49"/>
    </row>
    <row r="21" spans="1:4" x14ac:dyDescent="0.2">
      <c r="A21" s="25" t="s">
        <v>37</v>
      </c>
      <c r="B21" s="147">
        <f>B12+B19</f>
        <v>663361.37001000007</v>
      </c>
      <c r="C21" s="147">
        <f>C12+C19</f>
        <v>675956</v>
      </c>
    </row>
    <row r="22" spans="1:4" x14ac:dyDescent="0.2">
      <c r="A22" s="25" t="s">
        <v>38</v>
      </c>
      <c r="B22" s="147">
        <v>-559587.06183999998</v>
      </c>
      <c r="C22" s="147">
        <v>-596839</v>
      </c>
    </row>
    <row r="23" spans="1:4" ht="13.5" thickBot="1" x14ac:dyDescent="0.25">
      <c r="A23" s="31" t="s">
        <v>41</v>
      </c>
      <c r="B23" s="139">
        <f>B21+B22</f>
        <v>103774.30817000009</v>
      </c>
      <c r="C23" s="139">
        <f t="shared" ref="C23" si="0">C21+C22</f>
        <v>79117</v>
      </c>
    </row>
    <row r="24" spans="1:4" ht="13.5" thickTop="1" x14ac:dyDescent="0.2">
      <c r="A24" s="32"/>
      <c r="B24" s="53"/>
      <c r="C24" s="53"/>
    </row>
    <row r="25" spans="1:4" x14ac:dyDescent="0.2">
      <c r="A25" s="125" t="s">
        <v>39</v>
      </c>
      <c r="B25" s="147">
        <v>-515.71932000000004</v>
      </c>
      <c r="C25" s="147">
        <v>-10542</v>
      </c>
    </row>
    <row r="26" spans="1:4" x14ac:dyDescent="0.2">
      <c r="A26" s="33"/>
      <c r="B26" s="50"/>
      <c r="C26" s="54"/>
    </row>
    <row r="27" spans="1:4" ht="13.5" thickBot="1" x14ac:dyDescent="0.25">
      <c r="A27" s="31" t="s">
        <v>40</v>
      </c>
      <c r="B27" s="140">
        <f>B23+B25</f>
        <v>103258.58885000009</v>
      </c>
      <c r="C27" s="140">
        <f t="shared" ref="C27" si="1">C23+C25</f>
        <v>68575</v>
      </c>
    </row>
    <row r="28" spans="1:4" ht="13.5" thickTop="1" x14ac:dyDescent="0.2">
      <c r="A28" s="34"/>
      <c r="B28" s="108"/>
      <c r="C28" s="49"/>
    </row>
    <row r="29" spans="1:4" x14ac:dyDescent="0.2">
      <c r="A29" s="27" t="s">
        <v>6</v>
      </c>
      <c r="B29" s="156">
        <v>-10652.673000000001</v>
      </c>
      <c r="C29" s="156">
        <v>-6471</v>
      </c>
    </row>
    <row r="30" spans="1:4" ht="13.5" thickBot="1" x14ac:dyDescent="0.25">
      <c r="A30" s="31" t="s">
        <v>7</v>
      </c>
      <c r="B30" s="141">
        <f>B29+B27</f>
        <v>92605.915850000092</v>
      </c>
      <c r="C30" s="141">
        <f t="shared" ref="C30" si="2">C29+C27</f>
        <v>62104</v>
      </c>
    </row>
    <row r="31" spans="1:4" ht="13.5" thickTop="1" x14ac:dyDescent="0.2">
      <c r="A31" s="35"/>
      <c r="B31" s="134"/>
      <c r="C31" s="108"/>
    </row>
    <row r="32" spans="1:4" ht="13.5" thickBot="1" x14ac:dyDescent="0.25">
      <c r="A32" s="36" t="s">
        <v>42</v>
      </c>
      <c r="B32" s="141">
        <f>B30</f>
        <v>92605.915850000092</v>
      </c>
      <c r="C32" s="141">
        <f>C30</f>
        <v>62104</v>
      </c>
    </row>
    <row r="33" spans="1:3" ht="13.5" thickTop="1" x14ac:dyDescent="0.2">
      <c r="A33" s="38" t="s">
        <v>8</v>
      </c>
      <c r="B33" s="142">
        <f>B32/300694759*1000</f>
        <v>0.30797316241218586</v>
      </c>
      <c r="C33" s="142">
        <f>C32/260331650*1000</f>
        <v>0.23855724035091391</v>
      </c>
    </row>
    <row r="36" spans="1:3" x14ac:dyDescent="0.2">
      <c r="A36" s="21" t="s">
        <v>70</v>
      </c>
      <c r="B36" s="21" t="s">
        <v>70</v>
      </c>
    </row>
    <row r="37" spans="1:3" x14ac:dyDescent="0.2">
      <c r="A37" s="12" t="s">
        <v>71</v>
      </c>
      <c r="B37" s="12" t="s">
        <v>72</v>
      </c>
    </row>
    <row r="38" spans="1:3" x14ac:dyDescent="0.2">
      <c r="A38" s="12" t="s">
        <v>136</v>
      </c>
      <c r="B38" s="12" t="s">
        <v>73</v>
      </c>
    </row>
  </sheetData>
  <pageMargins left="0.70866141732283472" right="0.70866141732283472" top="0.74803149606299213"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workbookViewId="0">
      <selection activeCell="B15" sqref="B15:C15"/>
    </sheetView>
  </sheetViews>
  <sheetFormatPr defaultRowHeight="12.75" x14ac:dyDescent="0.2"/>
  <cols>
    <col min="1" max="1" width="56.28515625" style="41" bestFit="1" customWidth="1"/>
    <col min="2" max="2" width="16" style="41" customWidth="1"/>
    <col min="3" max="3" width="18" style="41" customWidth="1"/>
    <col min="4" max="16384" width="9.140625" style="41"/>
  </cols>
  <sheetData>
    <row r="1" spans="1:3" x14ac:dyDescent="0.2">
      <c r="A1" s="12" t="s">
        <v>67</v>
      </c>
      <c r="B1" s="66"/>
      <c r="C1" s="66"/>
    </row>
    <row r="2" spans="1:3" x14ac:dyDescent="0.2">
      <c r="A2" s="12"/>
      <c r="B2" s="66"/>
      <c r="C2" s="66"/>
    </row>
    <row r="3" spans="1:3" x14ac:dyDescent="0.2">
      <c r="A3" s="69" t="s">
        <v>74</v>
      </c>
      <c r="B3" s="66"/>
      <c r="C3" s="66"/>
    </row>
    <row r="4" spans="1:3" x14ac:dyDescent="0.2">
      <c r="A4" s="69" t="s">
        <v>167</v>
      </c>
      <c r="B4" s="67"/>
      <c r="C4" s="67"/>
    </row>
    <row r="5" spans="1:3" x14ac:dyDescent="0.2">
      <c r="A5" s="66"/>
      <c r="B5" s="67"/>
      <c r="C5" s="67"/>
    </row>
    <row r="6" spans="1:3" x14ac:dyDescent="0.2">
      <c r="A6" s="180"/>
      <c r="B6" s="70" t="s">
        <v>165</v>
      </c>
      <c r="C6" s="70" t="s">
        <v>166</v>
      </c>
    </row>
    <row r="7" spans="1:3" ht="13.5" thickBot="1" x14ac:dyDescent="0.25">
      <c r="A7" s="181"/>
      <c r="B7" s="71" t="s">
        <v>10</v>
      </c>
      <c r="C7" s="72" t="s">
        <v>10</v>
      </c>
    </row>
    <row r="8" spans="1:3" x14ac:dyDescent="0.2">
      <c r="A8" s="73" t="s">
        <v>44</v>
      </c>
      <c r="B8" s="74"/>
      <c r="C8" s="74"/>
    </row>
    <row r="9" spans="1:3" x14ac:dyDescent="0.2">
      <c r="A9" s="75" t="s">
        <v>45</v>
      </c>
      <c r="B9" s="130">
        <v>300048</v>
      </c>
      <c r="C9" s="130">
        <v>367458</v>
      </c>
    </row>
    <row r="10" spans="1:3" x14ac:dyDescent="0.2">
      <c r="A10" s="75" t="s">
        <v>46</v>
      </c>
      <c r="B10" s="130">
        <v>-91636</v>
      </c>
      <c r="C10" s="130">
        <v>-98277</v>
      </c>
    </row>
    <row r="11" spans="1:3" x14ac:dyDescent="0.2">
      <c r="A11" s="75" t="s">
        <v>34</v>
      </c>
      <c r="B11" s="130">
        <v>86032</v>
      </c>
      <c r="C11" s="130">
        <v>100568</v>
      </c>
    </row>
    <row r="12" spans="1:3" x14ac:dyDescent="0.2">
      <c r="A12" s="75" t="s">
        <v>47</v>
      </c>
      <c r="B12" s="130">
        <v>-18327</v>
      </c>
      <c r="C12" s="130">
        <v>-15345</v>
      </c>
    </row>
    <row r="13" spans="1:3" x14ac:dyDescent="0.2">
      <c r="A13" s="75" t="s">
        <v>48</v>
      </c>
      <c r="B13" s="130">
        <v>93328</v>
      </c>
      <c r="C13" s="130">
        <v>45975</v>
      </c>
    </row>
    <row r="14" spans="1:3" x14ac:dyDescent="0.2">
      <c r="A14" s="75" t="s">
        <v>139</v>
      </c>
      <c r="B14" s="130">
        <v>5192</v>
      </c>
      <c r="C14" s="130">
        <v>2624</v>
      </c>
    </row>
    <row r="15" spans="1:3" x14ac:dyDescent="0.2">
      <c r="A15" s="77" t="s">
        <v>49</v>
      </c>
      <c r="B15" s="175">
        <v>-213059</v>
      </c>
      <c r="C15" s="175">
        <v>-277478</v>
      </c>
    </row>
    <row r="16" spans="1:3" x14ac:dyDescent="0.2">
      <c r="A16" s="76" t="s">
        <v>50</v>
      </c>
      <c r="B16" s="131">
        <f>SUM(B9:B15)</f>
        <v>161578</v>
      </c>
      <c r="C16" s="131">
        <f>SUM(C9:C15)</f>
        <v>125525</v>
      </c>
    </row>
    <row r="17" spans="1:3" x14ac:dyDescent="0.2">
      <c r="A17" s="76"/>
      <c r="B17" s="130"/>
      <c r="C17" s="130"/>
    </row>
    <row r="18" spans="1:3" x14ac:dyDescent="0.2">
      <c r="A18" s="78" t="s">
        <v>140</v>
      </c>
      <c r="B18" s="91"/>
      <c r="C18" s="91"/>
    </row>
    <row r="19" spans="1:3" ht="25.5" x14ac:dyDescent="0.2">
      <c r="A19" s="76" t="s">
        <v>143</v>
      </c>
      <c r="B19" s="170">
        <v>0</v>
      </c>
      <c r="C19" s="170">
        <v>2350</v>
      </c>
    </row>
    <row r="20" spans="1:3" x14ac:dyDescent="0.2">
      <c r="A20" s="79" t="s">
        <v>25</v>
      </c>
      <c r="B20" s="130">
        <v>-100471</v>
      </c>
      <c r="C20" s="130">
        <v>0</v>
      </c>
    </row>
    <row r="21" spans="1:3" x14ac:dyDescent="0.2">
      <c r="A21" s="76" t="s">
        <v>24</v>
      </c>
      <c r="B21" s="130">
        <v>12219</v>
      </c>
      <c r="C21" s="130">
        <v>19490</v>
      </c>
    </row>
    <row r="22" spans="1:3" x14ac:dyDescent="0.2">
      <c r="A22" s="76" t="s">
        <v>22</v>
      </c>
      <c r="B22" s="130">
        <v>-436377</v>
      </c>
      <c r="C22" s="130">
        <v>-409755</v>
      </c>
    </row>
    <row r="23" spans="1:3" x14ac:dyDescent="0.2">
      <c r="A23" s="78" t="s">
        <v>142</v>
      </c>
      <c r="B23" s="130">
        <v>-141950</v>
      </c>
      <c r="C23" s="130">
        <v>-26375</v>
      </c>
    </row>
    <row r="24" spans="1:3" x14ac:dyDescent="0.2">
      <c r="A24" s="76" t="s">
        <v>141</v>
      </c>
      <c r="B24" s="130">
        <v>-179440</v>
      </c>
      <c r="C24" s="130">
        <v>18693</v>
      </c>
    </row>
    <row r="25" spans="1:3" x14ac:dyDescent="0.2">
      <c r="A25" s="76" t="s">
        <v>15</v>
      </c>
      <c r="B25" s="172">
        <v>836173</v>
      </c>
      <c r="C25" s="172">
        <v>-39619</v>
      </c>
    </row>
    <row r="26" spans="1:3" x14ac:dyDescent="0.2">
      <c r="A26" s="76" t="s">
        <v>155</v>
      </c>
      <c r="B26" s="172">
        <v>0</v>
      </c>
      <c r="C26" s="173" t="s">
        <v>98</v>
      </c>
    </row>
    <row r="27" spans="1:3" x14ac:dyDescent="0.2">
      <c r="A27" s="79" t="s">
        <v>13</v>
      </c>
      <c r="B27" s="130">
        <v>-47245</v>
      </c>
      <c r="C27" s="130">
        <v>21781</v>
      </c>
    </row>
    <row r="28" spans="1:3" ht="13.5" thickBot="1" x14ac:dyDescent="0.25">
      <c r="A28" s="77" t="s">
        <v>12</v>
      </c>
      <c r="B28" s="174">
        <v>143882</v>
      </c>
      <c r="C28" s="174">
        <v>-36501</v>
      </c>
    </row>
    <row r="29" spans="1:3" x14ac:dyDescent="0.2">
      <c r="A29" s="80" t="s">
        <v>75</v>
      </c>
      <c r="B29" s="132">
        <f>SUM(B16:B28)</f>
        <v>248369</v>
      </c>
      <c r="C29" s="132">
        <f>SUM(C16:C28)</f>
        <v>-324411</v>
      </c>
    </row>
    <row r="30" spans="1:3" ht="13.5" thickBot="1" x14ac:dyDescent="0.25">
      <c r="A30" s="81" t="s">
        <v>51</v>
      </c>
      <c r="B30" s="176">
        <v>-2524</v>
      </c>
      <c r="C30" s="176">
        <v>-5000</v>
      </c>
    </row>
    <row r="31" spans="1:3" x14ac:dyDescent="0.2">
      <c r="A31" s="81" t="s">
        <v>64</v>
      </c>
      <c r="B31" s="132">
        <f>SUM(B29:B30)</f>
        <v>245845</v>
      </c>
      <c r="C31" s="132">
        <f>SUM(C29:C30)</f>
        <v>-329411</v>
      </c>
    </row>
    <row r="32" spans="1:3" x14ac:dyDescent="0.2">
      <c r="A32" s="73" t="s">
        <v>52</v>
      </c>
      <c r="B32" s="126"/>
      <c r="C32" s="126"/>
    </row>
    <row r="33" spans="1:3" x14ac:dyDescent="0.2">
      <c r="A33" s="75" t="s">
        <v>53</v>
      </c>
      <c r="B33" s="130">
        <v>-32410</v>
      </c>
      <c r="C33" s="130">
        <v>-46185</v>
      </c>
    </row>
    <row r="34" spans="1:3" x14ac:dyDescent="0.2">
      <c r="A34" s="82" t="s">
        <v>153</v>
      </c>
      <c r="B34" s="130">
        <v>64</v>
      </c>
      <c r="C34" s="130">
        <v>84</v>
      </c>
    </row>
    <row r="35" spans="1:3" x14ac:dyDescent="0.2">
      <c r="A35" s="82" t="s">
        <v>54</v>
      </c>
      <c r="B35" s="130">
        <v>-1517706</v>
      </c>
      <c r="C35" s="130">
        <v>-1245131</v>
      </c>
    </row>
    <row r="36" spans="1:3" x14ac:dyDescent="0.2">
      <c r="A36" s="82" t="s">
        <v>154</v>
      </c>
      <c r="B36" s="130">
        <v>1240172</v>
      </c>
      <c r="C36" s="130">
        <v>1477406</v>
      </c>
    </row>
    <row r="37" spans="1:3" x14ac:dyDescent="0.2">
      <c r="A37" s="83" t="s">
        <v>55</v>
      </c>
      <c r="B37" s="132">
        <f>SUM(B33:B36)</f>
        <v>-309880</v>
      </c>
      <c r="C37" s="132">
        <f>SUM(C33:C36)</f>
        <v>186174</v>
      </c>
    </row>
    <row r="38" spans="1:3" x14ac:dyDescent="0.2">
      <c r="A38" s="73" t="s">
        <v>76</v>
      </c>
      <c r="B38" s="92"/>
      <c r="C38" s="92"/>
    </row>
    <row r="39" spans="1:3" x14ac:dyDescent="0.2">
      <c r="A39" s="82" t="s">
        <v>144</v>
      </c>
      <c r="B39" s="172">
        <v>57599</v>
      </c>
      <c r="C39" s="172">
        <v>130572</v>
      </c>
    </row>
    <row r="40" spans="1:3" x14ac:dyDescent="0.2">
      <c r="A40" s="82" t="s">
        <v>56</v>
      </c>
      <c r="B40" s="172">
        <v>-118525</v>
      </c>
      <c r="C40" s="172">
        <v>-124837</v>
      </c>
    </row>
    <row r="41" spans="1:3" ht="13.5" thickBot="1" x14ac:dyDescent="0.25">
      <c r="A41" s="75" t="s">
        <v>57</v>
      </c>
      <c r="B41" s="177">
        <v>-10</v>
      </c>
      <c r="C41" s="177">
        <v>-54</v>
      </c>
    </row>
    <row r="42" spans="1:3" x14ac:dyDescent="0.2">
      <c r="A42" s="84" t="s">
        <v>65</v>
      </c>
      <c r="B42" s="133">
        <f>SUM(B39:B41)</f>
        <v>-60936</v>
      </c>
      <c r="C42" s="133">
        <f>SUM(C39:C41)</f>
        <v>5681</v>
      </c>
    </row>
    <row r="43" spans="1:3" x14ac:dyDescent="0.2">
      <c r="A43" s="85" t="s">
        <v>66</v>
      </c>
      <c r="B43" s="172">
        <v>-105233</v>
      </c>
      <c r="C43" s="172">
        <v>-203</v>
      </c>
    </row>
    <row r="44" spans="1:3" x14ac:dyDescent="0.2">
      <c r="A44" s="86" t="s">
        <v>58</v>
      </c>
      <c r="B44" s="133">
        <f>B31+B37+B42+B43</f>
        <v>-230204</v>
      </c>
      <c r="C44" s="133">
        <f>C31+C37+C42+C43</f>
        <v>-137759</v>
      </c>
    </row>
    <row r="45" spans="1:3" x14ac:dyDescent="0.2">
      <c r="A45" s="87" t="s">
        <v>62</v>
      </c>
      <c r="B45" s="130">
        <v>3997587</v>
      </c>
      <c r="C45" s="130">
        <v>3000737</v>
      </c>
    </row>
    <row r="46" spans="1:3" x14ac:dyDescent="0.2">
      <c r="A46" s="127" t="s">
        <v>63</v>
      </c>
      <c r="B46" s="133">
        <f>SUM(B44:B45)</f>
        <v>3767383</v>
      </c>
      <c r="C46" s="133">
        <f>SUM(C44:C45)</f>
        <v>2862978</v>
      </c>
    </row>
    <row r="50" spans="1:3" x14ac:dyDescent="0.2">
      <c r="A50" s="21"/>
      <c r="B50" s="5"/>
      <c r="C50" s="5"/>
    </row>
    <row r="51" spans="1:3" x14ac:dyDescent="0.2">
      <c r="A51" s="21" t="s">
        <v>70</v>
      </c>
      <c r="B51" s="5"/>
      <c r="C51" s="21" t="s">
        <v>70</v>
      </c>
    </row>
    <row r="52" spans="1:3" x14ac:dyDescent="0.2">
      <c r="A52" s="12" t="s">
        <v>71</v>
      </c>
      <c r="B52" s="4"/>
      <c r="C52" s="12" t="s">
        <v>72</v>
      </c>
    </row>
    <row r="53" spans="1:3" x14ac:dyDescent="0.2">
      <c r="A53" s="12" t="s">
        <v>136</v>
      </c>
      <c r="B53" s="4"/>
      <c r="C53" s="12" t="s">
        <v>73</v>
      </c>
    </row>
  </sheetData>
  <mergeCells count="1">
    <mergeCell ref="A6:A7"/>
  </mergeCells>
  <pageMargins left="0.7" right="0.7" top="0.75" bottom="0.75" header="0.3" footer="0.3"/>
  <pageSetup paperSize="9"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B16" sqref="B16:D19"/>
    </sheetView>
  </sheetViews>
  <sheetFormatPr defaultRowHeight="12.75" x14ac:dyDescent="0.2"/>
  <cols>
    <col min="1" max="1" width="27.7109375" style="41" customWidth="1"/>
    <col min="2" max="2" width="11.140625" style="41" customWidth="1"/>
    <col min="3" max="3" width="11.5703125" style="41" customWidth="1"/>
    <col min="4" max="4" width="13.28515625" style="41" customWidth="1"/>
    <col min="5" max="5" width="13.5703125" style="41" customWidth="1"/>
    <col min="6" max="16384" width="9.140625" style="41"/>
  </cols>
  <sheetData>
    <row r="1" spans="1:4" x14ac:dyDescent="0.2">
      <c r="A1" s="12" t="s">
        <v>67</v>
      </c>
    </row>
    <row r="3" spans="1:4" x14ac:dyDescent="0.2">
      <c r="A3" s="182" t="s">
        <v>77</v>
      </c>
      <c r="B3" s="183"/>
      <c r="C3" s="183"/>
      <c r="D3" s="40"/>
    </row>
    <row r="4" spans="1:4" x14ac:dyDescent="0.2">
      <c r="A4" s="69" t="s">
        <v>167</v>
      </c>
      <c r="B4" s="39"/>
      <c r="C4" s="39"/>
      <c r="D4" s="40"/>
    </row>
    <row r="5" spans="1:4" x14ac:dyDescent="0.2">
      <c r="A5" s="42"/>
      <c r="B5" s="39"/>
      <c r="C5" s="39"/>
      <c r="D5" s="40"/>
    </row>
    <row r="6" spans="1:4" x14ac:dyDescent="0.2">
      <c r="A6" s="43"/>
      <c r="B6" s="160" t="s">
        <v>3</v>
      </c>
      <c r="C6" s="157" t="s">
        <v>4</v>
      </c>
      <c r="D6" s="160" t="s">
        <v>59</v>
      </c>
    </row>
    <row r="7" spans="1:4" ht="13.5" thickBot="1" x14ac:dyDescent="0.25">
      <c r="A7" s="43"/>
      <c r="B7" s="88" t="s">
        <v>10</v>
      </c>
      <c r="C7" s="158" t="s">
        <v>10</v>
      </c>
      <c r="D7" s="88" t="s">
        <v>10</v>
      </c>
    </row>
    <row r="8" spans="1:4" x14ac:dyDescent="0.2">
      <c r="A8" s="43"/>
      <c r="B8" s="143"/>
      <c r="C8" s="144"/>
      <c r="D8" s="44"/>
    </row>
    <row r="9" spans="1:4" x14ac:dyDescent="0.2">
      <c r="A9" s="45" t="s">
        <v>168</v>
      </c>
      <c r="B9" s="104">
        <v>1301658</v>
      </c>
      <c r="C9" s="104">
        <v>212931</v>
      </c>
      <c r="D9" s="159">
        <f>SUM(B9:C9)</f>
        <v>1514589</v>
      </c>
    </row>
    <row r="10" spans="1:4" x14ac:dyDescent="0.2">
      <c r="A10" s="46" t="s">
        <v>60</v>
      </c>
      <c r="B10" s="166">
        <v>0</v>
      </c>
      <c r="C10" s="166">
        <v>0</v>
      </c>
      <c r="D10" s="159">
        <f t="shared" ref="D10:D13" si="0">SUM(B10:C10)</f>
        <v>0</v>
      </c>
    </row>
    <row r="11" spans="1:4" ht="25.5" x14ac:dyDescent="0.2">
      <c r="A11" s="47" t="s">
        <v>78</v>
      </c>
      <c r="B11" s="166">
        <v>0</v>
      </c>
      <c r="C11" s="166">
        <v>62104</v>
      </c>
      <c r="D11" s="167">
        <f t="shared" si="0"/>
        <v>62104</v>
      </c>
    </row>
    <row r="12" spans="1:4" x14ac:dyDescent="0.2">
      <c r="A12" s="46" t="s">
        <v>61</v>
      </c>
      <c r="B12" s="166">
        <v>0</v>
      </c>
      <c r="C12" s="166">
        <v>0</v>
      </c>
      <c r="D12" s="166">
        <f t="shared" si="0"/>
        <v>0</v>
      </c>
    </row>
    <row r="13" spans="1:4" ht="38.25" x14ac:dyDescent="0.2">
      <c r="A13" s="89" t="s">
        <v>79</v>
      </c>
      <c r="B13" s="171">
        <v>0</v>
      </c>
      <c r="C13" s="171">
        <v>0</v>
      </c>
      <c r="D13" s="171">
        <f t="shared" si="0"/>
        <v>0</v>
      </c>
    </row>
    <row r="14" spans="1:4" x14ac:dyDescent="0.2">
      <c r="A14" s="161" t="s">
        <v>169</v>
      </c>
      <c r="B14" s="162">
        <f>SUM(B9:B13)</f>
        <v>1301658</v>
      </c>
      <c r="C14" s="163">
        <f>SUM(C9:C13)</f>
        <v>275035</v>
      </c>
      <c r="D14" s="164">
        <f>SUM(B14:C14)</f>
        <v>1576693</v>
      </c>
    </row>
    <row r="15" spans="1:4" x14ac:dyDescent="0.2">
      <c r="A15" s="165" t="s">
        <v>157</v>
      </c>
      <c r="B15" s="104">
        <v>1301658</v>
      </c>
      <c r="C15" s="104">
        <v>458121</v>
      </c>
      <c r="D15" s="104">
        <f t="shared" ref="D15:D19" si="1">SUM(B15:C15)</f>
        <v>1759779</v>
      </c>
    </row>
    <row r="16" spans="1:4" x14ac:dyDescent="0.2">
      <c r="A16" s="46" t="s">
        <v>60</v>
      </c>
      <c r="B16" s="166">
        <v>0</v>
      </c>
      <c r="C16" s="166">
        <v>0</v>
      </c>
      <c r="D16" s="159">
        <f t="shared" si="1"/>
        <v>0</v>
      </c>
    </row>
    <row r="17" spans="1:4" ht="25.5" x14ac:dyDescent="0.2">
      <c r="A17" s="47" t="s">
        <v>78</v>
      </c>
      <c r="B17" s="166">
        <v>0</v>
      </c>
      <c r="C17" s="166">
        <v>92606</v>
      </c>
      <c r="D17" s="167">
        <f t="shared" si="1"/>
        <v>92606</v>
      </c>
    </row>
    <row r="18" spans="1:4" x14ac:dyDescent="0.2">
      <c r="A18" s="46" t="s">
        <v>61</v>
      </c>
      <c r="B18" s="166">
        <v>0</v>
      </c>
      <c r="C18" s="166">
        <v>-5</v>
      </c>
      <c r="D18" s="166">
        <f t="shared" si="1"/>
        <v>-5</v>
      </c>
    </row>
    <row r="19" spans="1:4" ht="38.25" x14ac:dyDescent="0.2">
      <c r="A19" s="89" t="s">
        <v>79</v>
      </c>
      <c r="B19" s="166">
        <v>201816</v>
      </c>
      <c r="C19" s="166">
        <v>-201816</v>
      </c>
      <c r="D19" s="166">
        <f t="shared" si="1"/>
        <v>0</v>
      </c>
    </row>
    <row r="20" spans="1:4" ht="13.5" thickBot="1" x14ac:dyDescent="0.25">
      <c r="A20" s="90" t="s">
        <v>160</v>
      </c>
      <c r="B20" s="107">
        <f>SUM(B15:B19)</f>
        <v>1503474</v>
      </c>
      <c r="C20" s="145">
        <f>SUM(C15:C19)</f>
        <v>348906</v>
      </c>
      <c r="D20" s="93">
        <f>SUM(B20:C20)</f>
        <v>1852380</v>
      </c>
    </row>
    <row r="23" spans="1:4" x14ac:dyDescent="0.2">
      <c r="A23" s="21" t="s">
        <v>70</v>
      </c>
      <c r="B23" s="5"/>
    </row>
    <row r="24" spans="1:4" x14ac:dyDescent="0.2">
      <c r="A24" s="12" t="s">
        <v>71</v>
      </c>
      <c r="B24" s="4"/>
      <c r="C24" s="105" t="s">
        <v>72</v>
      </c>
      <c r="D24" s="106"/>
    </row>
    <row r="25" spans="1:4" x14ac:dyDescent="0.2">
      <c r="A25" s="12" t="s">
        <v>136</v>
      </c>
      <c r="B25" s="4"/>
      <c r="C25" s="12" t="s">
        <v>73</v>
      </c>
    </row>
  </sheetData>
  <mergeCells count="1">
    <mergeCell ref="A3:C3"/>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workbookViewId="0">
      <selection activeCell="A13" sqref="A13:XFD13"/>
    </sheetView>
  </sheetViews>
  <sheetFormatPr defaultRowHeight="12.75" x14ac:dyDescent="0.2"/>
  <cols>
    <col min="1" max="1" width="150.7109375" customWidth="1"/>
  </cols>
  <sheetData>
    <row r="1" spans="1:1" ht="15.75" x14ac:dyDescent="0.2">
      <c r="A1" s="98" t="s">
        <v>86</v>
      </c>
    </row>
    <row r="2" spans="1:1" ht="15.75" x14ac:dyDescent="0.2">
      <c r="A2" s="94" t="s">
        <v>87</v>
      </c>
    </row>
    <row r="3" spans="1:1" ht="15.75" x14ac:dyDescent="0.2">
      <c r="A3" s="94" t="s">
        <v>88</v>
      </c>
    </row>
    <row r="4" spans="1:1" ht="15.75" x14ac:dyDescent="0.2">
      <c r="A4" s="94" t="s">
        <v>82</v>
      </c>
    </row>
    <row r="5" spans="1:1" ht="15.75" x14ac:dyDescent="0.2">
      <c r="A5" s="94" t="s">
        <v>83</v>
      </c>
    </row>
    <row r="6" spans="1:1" ht="15.75" x14ac:dyDescent="0.2">
      <c r="A6" s="95"/>
    </row>
    <row r="7" spans="1:1" ht="21" customHeight="1" x14ac:dyDescent="0.2">
      <c r="A7" s="97" t="s">
        <v>172</v>
      </c>
    </row>
    <row r="8" spans="1:1" ht="15.75" customHeight="1" x14ac:dyDescent="0.2">
      <c r="A8" s="109" t="s">
        <v>84</v>
      </c>
    </row>
    <row r="9" spans="1:1" ht="36.75" customHeight="1" x14ac:dyDescent="0.2">
      <c r="A9" s="109" t="s">
        <v>85</v>
      </c>
    </row>
    <row r="10" spans="1:1" ht="25.5" customHeight="1" x14ac:dyDescent="0.2">
      <c r="A10" s="109" t="s">
        <v>175</v>
      </c>
    </row>
    <row r="11" spans="1:1" ht="23.25" customHeight="1" x14ac:dyDescent="0.2">
      <c r="A11" s="168" t="s">
        <v>176</v>
      </c>
    </row>
    <row r="12" spans="1:1" ht="27.75" customHeight="1" x14ac:dyDescent="0.2">
      <c r="A12" s="123" t="s">
        <v>177</v>
      </c>
    </row>
    <row r="13" spans="1:1" s="179" customFormat="1" ht="33" x14ac:dyDescent="0.2">
      <c r="A13" s="178" t="s">
        <v>194</v>
      </c>
    </row>
    <row r="14" spans="1:1" ht="22.5" customHeight="1" x14ac:dyDescent="0.2">
      <c r="A14" s="109" t="s">
        <v>178</v>
      </c>
    </row>
    <row r="15" spans="1:1" ht="39.75" customHeight="1" x14ac:dyDescent="0.2">
      <c r="A15" s="109" t="s">
        <v>179</v>
      </c>
    </row>
    <row r="16" spans="1:1" ht="24.75" customHeight="1" x14ac:dyDescent="0.2">
      <c r="A16" s="109" t="s">
        <v>180</v>
      </c>
    </row>
    <row r="17" spans="1:1" ht="37.5" customHeight="1" x14ac:dyDescent="0.2">
      <c r="A17" s="109" t="s">
        <v>181</v>
      </c>
    </row>
    <row r="18" spans="1:1" ht="27.75" customHeight="1" x14ac:dyDescent="0.2">
      <c r="A18" s="109" t="s">
        <v>182</v>
      </c>
    </row>
    <row r="19" spans="1:1" ht="26.25" customHeight="1" x14ac:dyDescent="0.2">
      <c r="A19" s="109" t="s">
        <v>183</v>
      </c>
    </row>
    <row r="20" spans="1:1" ht="30.75" customHeight="1" x14ac:dyDescent="0.2">
      <c r="A20" s="109" t="s">
        <v>184</v>
      </c>
    </row>
    <row r="21" spans="1:1" ht="29.25" customHeight="1" x14ac:dyDescent="0.2">
      <c r="A21" s="109" t="s">
        <v>185</v>
      </c>
    </row>
    <row r="22" spans="1:1" ht="28.5" customHeight="1" x14ac:dyDescent="0.2">
      <c r="A22" s="109" t="s">
        <v>186</v>
      </c>
    </row>
    <row r="23" spans="1:1" ht="26.25" customHeight="1" x14ac:dyDescent="0.2">
      <c r="A23" s="109" t="s">
        <v>187</v>
      </c>
    </row>
    <row r="24" spans="1:1" ht="33.75" customHeight="1" x14ac:dyDescent="0.2">
      <c r="A24" s="109" t="s">
        <v>188</v>
      </c>
    </row>
    <row r="25" spans="1:1" ht="25.5" customHeight="1" x14ac:dyDescent="0.2">
      <c r="A25" s="109" t="s">
        <v>189</v>
      </c>
    </row>
    <row r="26" spans="1:1" ht="28.5" customHeight="1" x14ac:dyDescent="0.2">
      <c r="A26" s="109" t="s">
        <v>190</v>
      </c>
    </row>
    <row r="27" spans="1:1" ht="45" customHeight="1" x14ac:dyDescent="0.2">
      <c r="A27" s="109" t="s">
        <v>191</v>
      </c>
    </row>
    <row r="28" spans="1:1" ht="45" customHeight="1" x14ac:dyDescent="0.2">
      <c r="A28" s="109" t="s">
        <v>192</v>
      </c>
    </row>
    <row r="29" spans="1:1" ht="37.5" customHeight="1" x14ac:dyDescent="0.2">
      <c r="A29" s="109" t="s">
        <v>193</v>
      </c>
    </row>
    <row r="30" spans="1:1" ht="15.75" x14ac:dyDescent="0.2">
      <c r="A30" s="96"/>
    </row>
    <row r="31" spans="1:1" ht="15.75" x14ac:dyDescent="0.2">
      <c r="A31" s="96"/>
    </row>
    <row r="32" spans="1:1" ht="15.75" x14ac:dyDescent="0.2">
      <c r="A32" s="96"/>
    </row>
    <row r="33" spans="1:8" ht="15.75" x14ac:dyDescent="0.2">
      <c r="A33" s="96"/>
    </row>
    <row r="34" spans="1:8" ht="15.75" x14ac:dyDescent="0.2">
      <c r="A34" s="96"/>
    </row>
    <row r="35" spans="1:8" ht="35.25" customHeight="1" x14ac:dyDescent="0.2">
      <c r="A35" s="96"/>
      <c r="E35" s="96"/>
    </row>
    <row r="36" spans="1:8" x14ac:dyDescent="0.2">
      <c r="A36" s="12" t="s">
        <v>71</v>
      </c>
      <c r="B36" s="4"/>
      <c r="C36" s="12"/>
      <c r="D36" s="41"/>
      <c r="E36" s="41"/>
    </row>
    <row r="37" spans="1:8" x14ac:dyDescent="0.2">
      <c r="A37" s="12" t="s">
        <v>136</v>
      </c>
      <c r="B37" s="4"/>
      <c r="C37" s="12"/>
      <c r="D37" s="41"/>
      <c r="E37" s="41"/>
    </row>
    <row r="38" spans="1:8" ht="15.75" x14ac:dyDescent="0.2">
      <c r="A38" s="96"/>
      <c r="H38" s="96"/>
    </row>
    <row r="39" spans="1:8" ht="15.75" x14ac:dyDescent="0.2">
      <c r="A39" s="96"/>
    </row>
    <row r="40" spans="1:8" x14ac:dyDescent="0.2">
      <c r="A40" s="12" t="s">
        <v>72</v>
      </c>
      <c r="B40" s="41"/>
    </row>
    <row r="41" spans="1:8" x14ac:dyDescent="0.2">
      <c r="A41" s="12" t="s">
        <v>73</v>
      </c>
      <c r="B41" s="41"/>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selection activeCell="C24" sqref="C24"/>
    </sheetView>
  </sheetViews>
  <sheetFormatPr defaultRowHeight="12.75" x14ac:dyDescent="0.2"/>
  <cols>
    <col min="1" max="1" width="9.140625" customWidth="1"/>
    <col min="2" max="2" width="34.42578125" customWidth="1"/>
    <col min="3" max="3" width="39.42578125" customWidth="1"/>
    <col min="4" max="4" width="22.42578125" customWidth="1"/>
    <col min="5" max="5" width="27.85546875" customWidth="1"/>
  </cols>
  <sheetData>
    <row r="1" spans="1:5" ht="16.5" x14ac:dyDescent="0.3">
      <c r="A1" s="41"/>
      <c r="B1" s="41"/>
      <c r="C1" s="99" t="s">
        <v>89</v>
      </c>
      <c r="D1" s="41"/>
      <c r="E1" s="41"/>
    </row>
    <row r="2" spans="1:5" ht="16.5" x14ac:dyDescent="0.3">
      <c r="A2" s="41"/>
      <c r="B2" s="41"/>
      <c r="C2" s="99" t="s">
        <v>90</v>
      </c>
      <c r="D2" s="41"/>
      <c r="E2" s="41"/>
    </row>
    <row r="3" spans="1:5" ht="16.5" x14ac:dyDescent="0.3">
      <c r="A3" s="41"/>
      <c r="B3" s="41"/>
      <c r="C3" s="99" t="s">
        <v>91</v>
      </c>
      <c r="D3" s="41"/>
      <c r="E3" s="41"/>
    </row>
    <row r="4" spans="1:5" ht="16.5" x14ac:dyDescent="0.3">
      <c r="A4" s="41"/>
      <c r="B4" s="41"/>
      <c r="C4" s="100" t="s">
        <v>99</v>
      </c>
      <c r="D4" s="41"/>
      <c r="E4" s="41"/>
    </row>
    <row r="5" spans="1:5" ht="16.5" x14ac:dyDescent="0.3">
      <c r="A5" s="41"/>
      <c r="B5" s="41"/>
      <c r="C5" s="99" t="s">
        <v>100</v>
      </c>
      <c r="D5" s="41"/>
      <c r="E5" s="41"/>
    </row>
    <row r="6" spans="1:5" x14ac:dyDescent="0.2">
      <c r="A6" s="41"/>
      <c r="B6" s="41"/>
      <c r="C6" s="41"/>
      <c r="D6" s="41"/>
      <c r="E6" s="41"/>
    </row>
    <row r="7" spans="1:5" ht="16.5" x14ac:dyDescent="0.3">
      <c r="A7" s="41"/>
      <c r="B7" s="103" t="s">
        <v>92</v>
      </c>
      <c r="C7" s="99"/>
      <c r="D7" s="41"/>
      <c r="E7" s="41"/>
    </row>
    <row r="8" spans="1:5" ht="16.5" x14ac:dyDescent="0.3">
      <c r="A8" s="41"/>
      <c r="B8" s="99" t="s">
        <v>101</v>
      </c>
      <c r="C8" s="99"/>
      <c r="D8" s="41"/>
      <c r="E8" s="41"/>
    </row>
    <row r="9" spans="1:5" ht="16.5" x14ac:dyDescent="0.3">
      <c r="A9" s="41"/>
      <c r="B9" s="99" t="s">
        <v>102</v>
      </c>
      <c r="C9" s="99"/>
      <c r="D9" s="41"/>
      <c r="E9" s="41"/>
    </row>
    <row r="10" spans="1:5" x14ac:dyDescent="0.2">
      <c r="A10" s="41"/>
      <c r="B10" s="41"/>
      <c r="C10" s="41"/>
      <c r="D10" s="41"/>
      <c r="E10" s="41"/>
    </row>
    <row r="11" spans="1:5" ht="16.5" x14ac:dyDescent="0.2">
      <c r="A11" s="101" t="s">
        <v>80</v>
      </c>
      <c r="B11" s="41"/>
      <c r="C11" s="41"/>
      <c r="D11" s="41"/>
      <c r="E11" s="41"/>
    </row>
    <row r="12" spans="1:5" ht="16.5" x14ac:dyDescent="0.2">
      <c r="A12" s="101" t="s">
        <v>81</v>
      </c>
      <c r="B12" s="41"/>
      <c r="C12" s="41"/>
      <c r="D12" s="41"/>
      <c r="E12" s="41"/>
    </row>
    <row r="13" spans="1:5" ht="16.5" x14ac:dyDescent="0.2">
      <c r="A13" s="101" t="s">
        <v>82</v>
      </c>
      <c r="B13" s="41"/>
      <c r="C13" s="41"/>
      <c r="D13" s="41"/>
      <c r="E13" s="41"/>
    </row>
    <row r="14" spans="1:5" ht="16.5" x14ac:dyDescent="0.2">
      <c r="A14" s="101" t="s">
        <v>93</v>
      </c>
      <c r="B14" s="41"/>
      <c r="C14" s="41"/>
      <c r="D14" s="41"/>
      <c r="E14" s="41"/>
    </row>
    <row r="15" spans="1:5" ht="16.5" x14ac:dyDescent="0.3">
      <c r="A15" s="99" t="s">
        <v>171</v>
      </c>
      <c r="B15" s="41"/>
      <c r="C15" s="41"/>
      <c r="D15" s="41"/>
      <c r="E15" s="41"/>
    </row>
    <row r="16" spans="1:5" x14ac:dyDescent="0.2">
      <c r="A16" s="41"/>
      <c r="B16" s="41"/>
      <c r="C16" s="41"/>
      <c r="D16" s="41"/>
      <c r="E16" s="41"/>
    </row>
    <row r="17" spans="1:5" ht="16.5" x14ac:dyDescent="0.2">
      <c r="A17" s="184" t="s">
        <v>94</v>
      </c>
      <c r="B17" s="184"/>
      <c r="C17" s="184"/>
      <c r="D17" s="184" t="s">
        <v>95</v>
      </c>
      <c r="E17" s="184" t="s">
        <v>96</v>
      </c>
    </row>
    <row r="18" spans="1:5" x14ac:dyDescent="0.2">
      <c r="A18" s="185" t="s">
        <v>103</v>
      </c>
      <c r="B18" s="185" t="s">
        <v>108</v>
      </c>
      <c r="C18" s="185" t="s">
        <v>109</v>
      </c>
      <c r="D18" s="184"/>
      <c r="E18" s="184"/>
    </row>
    <row r="19" spans="1:5" x14ac:dyDescent="0.2">
      <c r="A19" s="185"/>
      <c r="B19" s="185" t="s">
        <v>104</v>
      </c>
      <c r="C19" s="185" t="s">
        <v>105</v>
      </c>
      <c r="D19" s="184"/>
      <c r="E19" s="184"/>
    </row>
    <row r="20" spans="1:5" ht="50.25" customHeight="1" x14ac:dyDescent="0.2">
      <c r="A20" s="185"/>
      <c r="B20" s="185" t="s">
        <v>106</v>
      </c>
      <c r="C20" s="185"/>
      <c r="D20" s="184"/>
      <c r="E20" s="184"/>
    </row>
    <row r="21" spans="1:5" ht="54" customHeight="1" x14ac:dyDescent="0.2">
      <c r="A21" s="185"/>
      <c r="B21" s="185" t="s">
        <v>107</v>
      </c>
      <c r="C21" s="185"/>
      <c r="D21" s="184"/>
      <c r="E21" s="184"/>
    </row>
    <row r="22" spans="1:5" ht="16.5" x14ac:dyDescent="0.2">
      <c r="A22" s="102">
        <v>1</v>
      </c>
      <c r="B22" s="102">
        <v>2</v>
      </c>
      <c r="C22" s="102">
        <v>3</v>
      </c>
      <c r="D22" s="102">
        <v>4</v>
      </c>
      <c r="E22" s="102">
        <v>5</v>
      </c>
    </row>
    <row r="23" spans="1:5" ht="16.5" x14ac:dyDescent="0.2">
      <c r="A23" s="102" t="s">
        <v>97</v>
      </c>
      <c r="B23" s="102" t="s">
        <v>156</v>
      </c>
      <c r="C23" s="122">
        <v>0.97966399999999998</v>
      </c>
      <c r="D23" s="102" t="s">
        <v>98</v>
      </c>
      <c r="E23" s="102" t="s">
        <v>98</v>
      </c>
    </row>
    <row r="28" spans="1:5" x14ac:dyDescent="0.2">
      <c r="A28" s="12" t="s">
        <v>71</v>
      </c>
    </row>
    <row r="29" spans="1:5" x14ac:dyDescent="0.2">
      <c r="A29" s="12" t="s">
        <v>136</v>
      </c>
    </row>
    <row r="30" spans="1:5" ht="15.75" x14ac:dyDescent="0.2">
      <c r="A30" s="96"/>
    </row>
    <row r="31" spans="1:5" ht="15.75" x14ac:dyDescent="0.2">
      <c r="A31" s="96"/>
    </row>
    <row r="32" spans="1:5" x14ac:dyDescent="0.2">
      <c r="A32" s="12" t="s">
        <v>72</v>
      </c>
    </row>
    <row r="33" spans="1:1" x14ac:dyDescent="0.2">
      <c r="A33" s="12" t="s">
        <v>73</v>
      </c>
    </row>
  </sheetData>
  <mergeCells count="6">
    <mergeCell ref="A17:C17"/>
    <mergeCell ref="D17:D21"/>
    <mergeCell ref="E17:E21"/>
    <mergeCell ref="A18:A21"/>
    <mergeCell ref="B18:B21"/>
    <mergeCell ref="C18:C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tabSelected="1" workbookViewId="0">
      <selection activeCell="F9" sqref="F9"/>
    </sheetView>
  </sheetViews>
  <sheetFormatPr defaultRowHeight="12.75" x14ac:dyDescent="0.2"/>
  <cols>
    <col min="1" max="1" width="38.7109375" customWidth="1"/>
    <col min="2" max="2" width="29.7109375" customWidth="1"/>
    <col min="3" max="3" width="28.5703125" customWidth="1"/>
  </cols>
  <sheetData>
    <row r="1" spans="1:3" ht="15.75" x14ac:dyDescent="0.2">
      <c r="A1" s="110"/>
      <c r="B1" s="110"/>
      <c r="C1" s="111"/>
    </row>
    <row r="2" spans="1:3" ht="15.75" x14ac:dyDescent="0.2">
      <c r="A2" s="110"/>
      <c r="B2" s="110"/>
      <c r="C2" s="112"/>
    </row>
    <row r="3" spans="1:3" ht="15.75" x14ac:dyDescent="0.2">
      <c r="A3" s="186" t="s">
        <v>111</v>
      </c>
      <c r="B3" s="186"/>
      <c r="C3" s="186"/>
    </row>
    <row r="4" spans="1:3" ht="15.75" x14ac:dyDescent="0.2">
      <c r="A4" s="186" t="s">
        <v>112</v>
      </c>
      <c r="B4" s="186"/>
      <c r="C4" s="186"/>
    </row>
    <row r="5" spans="1:3" ht="15.75" x14ac:dyDescent="0.2">
      <c r="A5" s="186" t="s">
        <v>173</v>
      </c>
      <c r="B5" s="187"/>
      <c r="C5" s="187"/>
    </row>
    <row r="6" spans="1:3" ht="15.75" x14ac:dyDescent="0.2">
      <c r="A6" s="186" t="s">
        <v>170</v>
      </c>
      <c r="B6" s="187"/>
      <c r="C6" s="187"/>
    </row>
    <row r="7" spans="1:3" ht="25.5" customHeight="1" x14ac:dyDescent="0.2">
      <c r="A7" s="186" t="s">
        <v>113</v>
      </c>
      <c r="B7" s="187"/>
      <c r="C7" s="187"/>
    </row>
    <row r="8" spans="1:3" ht="4.5" customHeight="1" thickBot="1" x14ac:dyDescent="0.25">
      <c r="A8" s="110"/>
      <c r="B8" s="110"/>
      <c r="C8" s="111"/>
    </row>
    <row r="9" spans="1:3" ht="100.5" customHeight="1" x14ac:dyDescent="0.2">
      <c r="A9" s="113" t="s">
        <v>114</v>
      </c>
      <c r="B9" s="114" t="s">
        <v>116</v>
      </c>
      <c r="C9" s="114" t="s">
        <v>115</v>
      </c>
    </row>
    <row r="10" spans="1:3" ht="14.25" x14ac:dyDescent="0.2">
      <c r="A10" s="115" t="s">
        <v>118</v>
      </c>
      <c r="B10" s="116" t="s">
        <v>117</v>
      </c>
      <c r="C10" s="117">
        <v>0.17699999999999999</v>
      </c>
    </row>
    <row r="11" spans="1:3" ht="42.75" x14ac:dyDescent="0.2">
      <c r="A11" s="115" t="s">
        <v>119</v>
      </c>
      <c r="B11" s="116" t="s">
        <v>128</v>
      </c>
      <c r="C11" s="117">
        <v>1.2E-2</v>
      </c>
    </row>
    <row r="12" spans="1:3" ht="28.5" x14ac:dyDescent="0.2">
      <c r="A12" s="115" t="s">
        <v>120</v>
      </c>
      <c r="B12" s="116" t="s">
        <v>129</v>
      </c>
      <c r="C12" s="117">
        <v>1.4999999999999999E-2</v>
      </c>
    </row>
    <row r="13" spans="1:3" ht="42.75" x14ac:dyDescent="0.2">
      <c r="A13" s="115" t="s">
        <v>121</v>
      </c>
      <c r="B13" s="116" t="s">
        <v>128</v>
      </c>
      <c r="C13" s="117">
        <v>0</v>
      </c>
    </row>
    <row r="14" spans="1:3" ht="14.25" x14ac:dyDescent="0.2">
      <c r="A14" s="118" t="s">
        <v>122</v>
      </c>
      <c r="B14" s="116" t="s">
        <v>130</v>
      </c>
      <c r="C14" s="117">
        <v>0.19700000000000001</v>
      </c>
    </row>
    <row r="15" spans="1:3" ht="14.25" x14ac:dyDescent="0.2">
      <c r="A15" s="118" t="s">
        <v>123</v>
      </c>
      <c r="B15" s="116" t="s">
        <v>131</v>
      </c>
      <c r="C15" s="117">
        <v>0.17399999999999999</v>
      </c>
    </row>
    <row r="16" spans="1:3" ht="14.25" x14ac:dyDescent="0.2">
      <c r="A16" s="118" t="s">
        <v>162</v>
      </c>
      <c r="B16" s="116" t="s">
        <v>163</v>
      </c>
      <c r="C16" s="117">
        <v>0.17399999999999999</v>
      </c>
    </row>
    <row r="17" spans="1:3" ht="14.25" x14ac:dyDescent="0.2">
      <c r="A17" s="118" t="s">
        <v>161</v>
      </c>
      <c r="B17" s="116" t="s">
        <v>132</v>
      </c>
      <c r="C17" s="117">
        <v>0.13</v>
      </c>
    </row>
    <row r="18" spans="1:3" ht="14.25" x14ac:dyDescent="0.2">
      <c r="A18" s="118" t="s">
        <v>124</v>
      </c>
      <c r="B18" s="116" t="s">
        <v>133</v>
      </c>
      <c r="C18" s="117">
        <v>0.59199999999999997</v>
      </c>
    </row>
    <row r="19" spans="1:3" ht="28.5" x14ac:dyDescent="0.2">
      <c r="A19" s="119" t="s">
        <v>125</v>
      </c>
      <c r="B19" s="120" t="s">
        <v>117</v>
      </c>
      <c r="C19" s="121">
        <v>0.01</v>
      </c>
    </row>
    <row r="20" spans="1:3" ht="28.5" x14ac:dyDescent="0.2">
      <c r="A20" s="119" t="s">
        <v>126</v>
      </c>
      <c r="B20" s="120" t="s">
        <v>117</v>
      </c>
      <c r="C20" s="121">
        <v>6.5000000000000002E-2</v>
      </c>
    </row>
    <row r="21" spans="1:3" ht="14.25" x14ac:dyDescent="0.2">
      <c r="A21" s="119" t="s">
        <v>127</v>
      </c>
      <c r="B21" s="120" t="s">
        <v>134</v>
      </c>
      <c r="C21" s="121">
        <v>0.19700000000000001</v>
      </c>
    </row>
    <row r="26" spans="1:3" x14ac:dyDescent="0.2">
      <c r="A26" s="12" t="s">
        <v>71</v>
      </c>
    </row>
    <row r="27" spans="1:3" x14ac:dyDescent="0.2">
      <c r="A27" s="12" t="s">
        <v>136</v>
      </c>
    </row>
    <row r="28" spans="1:3" ht="15.75" x14ac:dyDescent="0.2">
      <c r="A28" s="96"/>
    </row>
    <row r="29" spans="1:3" ht="15.75" x14ac:dyDescent="0.2">
      <c r="A29" s="96"/>
    </row>
    <row r="30" spans="1:3" x14ac:dyDescent="0.2">
      <c r="A30" s="12" t="s">
        <v>72</v>
      </c>
    </row>
    <row r="31" spans="1:3" x14ac:dyDescent="0.2">
      <c r="A31" s="12" t="s">
        <v>73</v>
      </c>
    </row>
  </sheetData>
  <mergeCells count="5">
    <mergeCell ref="A3:C3"/>
    <mergeCell ref="A4:C4"/>
    <mergeCell ref="A5:C5"/>
    <mergeCell ref="A6:C6"/>
    <mergeCell ref="A7:C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2</vt:i4>
      </vt:variant>
    </vt:vector>
  </HeadingPairs>
  <TitlesOfParts>
    <vt:vector size="9" baseType="lpstr">
      <vt:lpstr>BS</vt:lpstr>
      <vt:lpstr>PL</vt:lpstr>
      <vt:lpstr>CF</vt:lpstr>
      <vt:lpstr>CE</vt:lpstr>
      <vt:lpstr>Notes</vt:lpstr>
      <vt:lpstr>Notes 2</vt:lpstr>
      <vt:lpstr>Economic normatives</vt:lpstr>
      <vt:lpstr>BS!Область_печати</vt:lpstr>
      <vt:lpstr>PL!Область_печати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pc123</cp:lastModifiedBy>
  <cp:lastPrinted>2015-11-04T11:45:51Z</cp:lastPrinted>
  <dcterms:created xsi:type="dcterms:W3CDTF">1996-10-08T23:32:33Z</dcterms:created>
  <dcterms:modified xsi:type="dcterms:W3CDTF">2020-07-21T05:44:59Z</dcterms:modified>
</cp:coreProperties>
</file>