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квартальный\2022\Сентябрь\Сентябрь кр\"/>
    </mc:Choice>
  </mc:AlternateContent>
  <bookViews>
    <workbookView xWindow="0" yWindow="0" windowWidth="24000" windowHeight="9135" firstSheet="3" activeTab="3"/>
  </bookViews>
  <sheets>
    <sheet name="офп" sheetId="3" r:id="rId1"/>
    <sheet name="осп" sheetId="5" r:id="rId2"/>
    <sheet name="ддс" sheetId="6" r:id="rId3"/>
    <sheet name="капитал" sheetId="7" r:id="rId4"/>
    <sheet name="эскертүүлөр" sheetId="8" r:id="rId5"/>
    <sheet name="приложение" sheetId="9" r:id="rId6"/>
    <sheet name="норматив" sheetId="10" r:id="rId7"/>
  </sheets>
  <externalReferences>
    <externalReference r:id="rId8"/>
  </externalReferences>
  <definedNames>
    <definedName name="_xlnm.Print_Area" localSheetId="1">осп!$A$1:$C$43</definedName>
  </definedNames>
  <calcPr calcId="152511"/>
</workbook>
</file>

<file path=xl/calcChain.xml><?xml version="1.0" encoding="utf-8"?>
<calcChain xmlns="http://schemas.openxmlformats.org/spreadsheetml/2006/main">
  <c r="D18" i="7" l="1"/>
  <c r="C18" i="7"/>
  <c r="D17" i="7" l="1"/>
  <c r="D16" i="7"/>
  <c r="D14" i="7"/>
  <c r="D11" i="7"/>
  <c r="D10" i="7"/>
  <c r="D9" i="7"/>
  <c r="D8" i="7"/>
  <c r="C49" i="6"/>
  <c r="B49" i="6"/>
  <c r="C38" i="5"/>
  <c r="B38" i="5"/>
  <c r="B29" i="5"/>
  <c r="B11" i="5"/>
  <c r="B52" i="3"/>
  <c r="B45" i="3"/>
  <c r="B41" i="3"/>
  <c r="B17" i="3"/>
  <c r="C15" i="5" l="1"/>
  <c r="B15" i="5"/>
  <c r="C19" i="3"/>
  <c r="D19" i="3"/>
  <c r="B19" i="3"/>
  <c r="C11" i="3"/>
  <c r="D11" i="3"/>
  <c r="B11" i="3"/>
  <c r="B18" i="7" l="1"/>
  <c r="D13" i="7"/>
  <c r="C12" i="7"/>
  <c r="B12" i="7"/>
  <c r="D12" i="7" s="1"/>
  <c r="D7" i="7"/>
  <c r="C47" i="6"/>
  <c r="B47" i="6"/>
  <c r="C41" i="6"/>
  <c r="B41" i="6"/>
  <c r="C18" i="6"/>
  <c r="C33" i="6" s="1"/>
  <c r="C35" i="6" s="1"/>
  <c r="B18" i="6"/>
  <c r="B33" i="6" s="1"/>
  <c r="B35" i="6" s="1"/>
  <c r="C51" i="6" l="1"/>
  <c r="B51" i="6"/>
  <c r="C17" i="5"/>
  <c r="B17" i="5"/>
  <c r="B23" i="3"/>
  <c r="C10" i="5" l="1"/>
  <c r="B10" i="5"/>
  <c r="D47" i="3"/>
  <c r="C47" i="3"/>
  <c r="B47" i="3"/>
  <c r="D16" i="3" l="1"/>
  <c r="B12" i="5"/>
  <c r="B26" i="5"/>
  <c r="C26" i="5"/>
  <c r="C12" i="5"/>
  <c r="D54" i="3"/>
  <c r="C54" i="3"/>
  <c r="B54" i="3"/>
  <c r="B16" i="3"/>
  <c r="C16" i="3"/>
  <c r="C30" i="5" l="1"/>
  <c r="C32" i="5" s="1"/>
  <c r="B30" i="5"/>
  <c r="B32" i="5" s="1"/>
  <c r="D56" i="3"/>
  <c r="D20" i="3"/>
  <c r="D32" i="3" s="1"/>
  <c r="B20" i="3"/>
  <c r="B32" i="3" s="1"/>
  <c r="C20" i="3"/>
  <c r="C32" i="3" s="1"/>
  <c r="C56" i="3"/>
  <c r="B56" i="3"/>
  <c r="C35" i="5" l="1"/>
  <c r="C37" i="5" s="1"/>
  <c r="B35" i="5"/>
  <c r="B37" i="5" s="1"/>
</calcChain>
</file>

<file path=xl/sharedStrings.xml><?xml version="1.0" encoding="utf-8"?>
<sst xmlns="http://schemas.openxmlformats.org/spreadsheetml/2006/main" count="285" uniqueCount="242">
  <si>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</si>
  <si>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</si>
  <si>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</si>
  <si>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</si>
  <si>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</si>
  <si>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</si>
  <si>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</si>
  <si>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</si>
  <si>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</si>
  <si>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</si>
  <si>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</si>
  <si>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</si>
  <si>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</si>
  <si>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</si>
  <si>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</si>
  <si>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</si>
  <si>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</si>
  <si>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</si>
  <si>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</si>
  <si>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</si>
  <si>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</si>
  <si>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</si>
  <si>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</si>
  <si>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</si>
  <si>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</si>
  <si>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</si>
  <si>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</si>
  <si>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</si>
  <si>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</si>
  <si>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</si>
  <si>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</si>
  <si>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</si>
  <si>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</si>
  <si>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</si>
  <si>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</si>
  <si>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</si>
  <si>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Кирешеге карай салык боюнча чыгашалар</t>
  </si>
  <si>
    <t>Таза пайыздык эмес кирешелер</t>
  </si>
  <si>
    <t>Таза пайда</t>
  </si>
  <si>
    <t>Жалпы киреше</t>
  </si>
  <si>
    <t>Бир акцияга пайда</t>
  </si>
  <si>
    <t>Пайыздар эсептелүүчү, активдер боюнча баасын жоготуу резервтерин түзүү</t>
  </si>
  <si>
    <t>"Коммерциялык банк КЫРГЫЗСТАН " ААКтын</t>
  </si>
  <si>
    <t>Кайтарым репо операция келишим</t>
  </si>
  <si>
    <t>Башкы бухгалтер</t>
  </si>
  <si>
    <t>Дженбаева Э.Т.</t>
  </si>
  <si>
    <t>Маалымат үчүн</t>
  </si>
  <si>
    <t>* Улуттук банктын талаптарына ылайык кепилдиктер боюнча эсептик камдар</t>
  </si>
  <si>
    <t>* Улуттук банктын талаптарына ылайык пайда</t>
  </si>
  <si>
    <t>* Улуттук банктын талаптарына ылайык бир акциядан түшкөн киреше</t>
  </si>
  <si>
    <t>Декабрь 2021 ж.</t>
  </si>
  <si>
    <t>Активдерди пайдалануу укугу</t>
  </si>
  <si>
    <t>Учурдагы киреше салыгы боюнча жоопкерчилик</t>
  </si>
  <si>
    <t>Ижара милдеттенмелери</t>
  </si>
  <si>
    <t>Сагындыков Ж.Ж.</t>
  </si>
  <si>
    <t>Эффективдүү пайыздык ченди колдонуу менен эсептелген пайыздык киреше</t>
  </si>
  <si>
    <t>РЕПО операциялары боюнча пайыздык киреше</t>
  </si>
  <si>
    <t>Пайыздык чыгымдар</t>
  </si>
  <si>
    <t>-</t>
  </si>
  <si>
    <t>Пайыздык активдердин наркынын төмөндөшүнө резервдерди түзгөнгө чейинки таза пайыздык киреше</t>
  </si>
  <si>
    <t>Пайда же чыгым аркылуу адилет нарк боюнча бааланган финансылык инструменттерден таза киреше</t>
  </si>
  <si>
    <t>Башка кирешелер</t>
  </si>
  <si>
    <t>Киреше салыгынын чыгашасына чейинки пайда</t>
  </si>
  <si>
    <t>Амортизацияланган наркы боюнча бааланган инвестициялык баалуу кагаздар</t>
  </si>
  <si>
    <t>Каржылоонун ислам принциптери боюнча кардарларга берилүүчү каражаттар</t>
  </si>
  <si>
    <t>Ислам каржылоо принциптери боюнча кардарларга берилген каражаттардын таза наркы</t>
  </si>
  <si>
    <t>Пайда же чыгым аркылуу адилет нарк боюнча бааланган финансылык активдер</t>
  </si>
  <si>
    <t>Материалдык эмес активдер</t>
  </si>
  <si>
    <t>Негизги каражаттар</t>
  </si>
  <si>
    <t>Ислам каржылоо принциптерине негизделген киреше</t>
  </si>
  <si>
    <t>Ислам каржылоо принциптерине негизделген чыгаша</t>
  </si>
  <si>
    <t>Ислам каржылоо принциптерине ылайык, баанын түшүүсү үчүн резервди түзүүгө чейин таза пайда/чыгаша</t>
  </si>
  <si>
    <t>Ислам каржылоо принциптерине ылайык эмиссияланган каражаттар боюнча амортизациялык чегерүү резервин түзүү</t>
  </si>
  <si>
    <t>ИСЛАМ КАРЖЫЛООСУНДАГЫ ТАЗА КИРЕШЕ/ЧЫГАША</t>
  </si>
  <si>
    <t>Баалуу металлдар менен операциялардан таза киреше</t>
  </si>
  <si>
    <t>Операциондук чыгаша</t>
  </si>
  <si>
    <t xml:space="preserve">Башка активдердин жана шарттуу милдеттенмелердин амортизациясы боюнча </t>
  </si>
  <si>
    <t>миң сом)</t>
  </si>
  <si>
    <t>Операциялык иштен акча каражаттарынын кыймылы</t>
  </si>
  <si>
    <t>миң сом</t>
  </si>
  <si>
    <t>Төлөнгөн операциондук чыгашалар</t>
  </si>
  <si>
    <t>Таза операциялык активдердин өзгөрүүсүнө чейин операциялык ишмердигиндеги акча каражаттардын кыймылы</t>
  </si>
  <si>
    <t>Операциялык активдердин көбөйүшү/(азайышы)</t>
  </si>
  <si>
    <t>РЕПО операциялары боюнча күрөөгө коюлган буюмдар</t>
  </si>
  <si>
    <t>Башка насыялык мекемелердеги акча каржаттары</t>
  </si>
  <si>
    <t>Операциялык милдеттенмелердин көбөйүшү/(азайышы)</t>
  </si>
  <si>
    <t>Пайда же чыгым аркылуу адилеттүү наркы боюнча каржылык милдеттенмелер</t>
  </si>
  <si>
    <t>Насыя мекемелердин акча каражаттары</t>
  </si>
  <si>
    <t>Кардарлардын акча каражаттары</t>
  </si>
  <si>
    <t>РЕПО келишимдери</t>
  </si>
  <si>
    <t>Пайдага карай салыкты төлөөгө чейин операциялык ишмердигиндеги акча каражаттардын таза агымы</t>
  </si>
  <si>
    <t>ИНВЕСТИЦИЯЛЫК ИШТЕН АКЧА КАРАЖАТТАРЫНЫН КЫЙМЫЛЫ</t>
  </si>
  <si>
    <t>Инвестициялык ишмердигинен акча каражаттын таза агып чыгуусу</t>
  </si>
  <si>
    <t>КАРЖЫЛЫК ИШТЕН АКЧА КАРАЖАТТАРЫНЫН КЫЙМЫЛЫ</t>
  </si>
  <si>
    <t>Операциялык ишмердигинен акча каражаттардын таза агымы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</si>
  <si>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</si>
  <si>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</si>
  <si>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>Жылдын аягына акча каражаттар</t>
  </si>
  <si>
    <t>Акционердик капитал             миң сом</t>
  </si>
  <si>
    <t>Кошумча толонгон капитал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</si>
  <si>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</si>
  <si>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</si>
  <si>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</si>
  <si>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</si>
  <si>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</si>
  <si>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 xml:space="preserve">  Финансылык отчеттуулукка эскертүүлөр</t>
  </si>
  <si>
    <t>Банктын толук аталышы: «Коммерциялык банк КЫРГЫЗСТАН » ачык акционердик коому</t>
  </si>
  <si>
    <t>Кыскартылган аталышы: «Коммерциялык банк КЫРГЫЗСТАН » ААК</t>
  </si>
  <si>
    <t>Банктын каттоо номери: 3903 – 3301 - ААК</t>
  </si>
  <si>
    <t>Почта дареги: 720033, Кыргыз Республикасы, Бишкек шаары, Тоголок Молдо көчөсү, 54А</t>
  </si>
  <si>
    <t xml:space="preserve">  </t>
  </si>
  <si>
    <t>Башкы бухгалтер      Дженбаева Э.Т.</t>
  </si>
  <si>
    <t xml:space="preserve">         </t>
  </si>
  <si>
    <t xml:space="preserve">            </t>
  </si>
  <si>
    <t xml:space="preserve">Кыргыз Республикасынын </t>
  </si>
  <si>
    <t xml:space="preserve">коммерциялык банктарынын </t>
  </si>
  <si>
    <t xml:space="preserve">финансылык отчетторун түзүүгө </t>
  </si>
  <si>
    <t xml:space="preserve">коюлган талаптар жөнүндө </t>
  </si>
  <si>
    <t>жобонун 2-тиркемеси</t>
  </si>
  <si>
    <t xml:space="preserve">Банктын башкаруу органдары кабыл ала турган чечимдерге </t>
  </si>
  <si>
    <t xml:space="preserve">олуттуу (тике же кыйыр) таасир бере турган адамдардын </t>
  </si>
  <si>
    <t>ТИЗМЕСИ</t>
  </si>
  <si>
    <t>Банктын толук аталышы: «Коммерциялык банк КЫРГЫЗСТАН» ачык акционердик коому</t>
  </si>
  <si>
    <t>Кыскартылган аталышы: «Коммерциялык банк КЫРГЫЗСТАН» ААК</t>
  </si>
  <si>
    <t>Акциялардын 5 жана андан көп пайыздарына ээлик кылган Банктын акционерлери (катышуучулары)</t>
  </si>
  <si>
    <t xml:space="preserve">Банктын башкаруу органдары кабыл ала турган чечимдерге 
олуттуу (тике же кыйыр) таасир бере турган адамдар 
</t>
  </si>
  <si>
    <t xml:space="preserve">Банктын акционерлери (катышуучулары) менен банктын башкаруу органдары кабыл ала турган чечимдерге кыйыр түрдө
(үчүнчү жактар аркылуу) олуттуу таасир бере турган адамдардын ортосундагы өз ара байланыштар 
</t>
  </si>
  <si>
    <t xml:space="preserve">№ </t>
  </si>
  <si>
    <t xml:space="preserve">Юридикалык жактын толук же кыскартылган фирмалык аталышы, юридикалык жана иш жүзүндөгү дарегин көрсөтүү менен/жеке жактын ФАА, жарандыгын көрсөтүү менен
</t>
  </si>
  <si>
    <t xml:space="preserve">Акционерге (катышуучуга) таандык болгон банктын акциялары (үлүшү) 
(банктын добуш берүүчү акцияларынын жалпы санынын пайызы) 
</t>
  </si>
  <si>
    <t>фирменное наименование</t>
  </si>
  <si>
    <t>акции (доли) банка (процент голосов к общему количеству голосующих акций (долей) банка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</si>
  <si>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</si>
  <si>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</si>
  <si>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1.</t>
  </si>
  <si>
    <t>Бабанова Ая Токтогуловна Кыргыз Республикасынын жараны</t>
  </si>
  <si>
    <t xml:space="preserve"> Сагындыков Ж.Ж.</t>
  </si>
  <si>
    <t xml:space="preserve">Башкы бухгалтер      </t>
  </si>
  <si>
    <t>МААЛЫМАТ</t>
  </si>
  <si>
    <t>"Коммерциялык банк КЫРГЫЗСТАН" ААК</t>
  </si>
  <si>
    <t>Экономикалык нормативдердин аталышы жана банк капиталынын кошумча запасын колдоо                                              ("Капитал буфери" көрсөткүчү )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</si>
  <si>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</si>
  <si>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</si>
  <si>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</si>
  <si>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20%дан ашык эмес</t>
  </si>
  <si>
    <t>Банк менен байланышы бар бир зайымчыга карата тобокелдиктин максималдуу өлчөмү (К1.2)</t>
  </si>
  <si>
    <t>15%дан ашык эмес</t>
  </si>
  <si>
    <t>Банкка банк менен байланышы жок банктар аралык жайгаштыруулар боюнча тобкелдиктин максималдуу өлчөмү (К1.3)</t>
  </si>
  <si>
    <t>30%дан ашык эмес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</si>
  <si>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</si>
  <si>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</si>
  <si>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12%дан кем эмес</t>
  </si>
  <si>
    <t>Биринчи деңгээлдеги капиталдын шайкештик коэфициенти (К2.2)</t>
  </si>
  <si>
    <t>6%дан кем эмес</t>
  </si>
  <si>
    <t>Биринчи деңгээлдеги негизги капиталы К2.3</t>
  </si>
  <si>
    <t>4.5%дан кем эмес</t>
  </si>
  <si>
    <t>Левераж (К2.3)</t>
  </si>
  <si>
    <t>Банктын ликвиддүүлүгүнүн нормативи (К3.1)</t>
  </si>
  <si>
    <t xml:space="preserve"> 45%дан кем эмес</t>
  </si>
  <si>
    <t>Узун ачык валюта позицияларынын кошунду чоңдугун бузуу күндөрүнүн саны (К4.2)</t>
  </si>
  <si>
    <t xml:space="preserve"> 20%дан ашык эмес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</si>
  <si>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</si>
  <si>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</si>
  <si>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Алынган пайыздар</t>
  </si>
  <si>
    <t>Төлөнгөн пайыздар</t>
  </si>
  <si>
    <t>Алынган комиссиялар</t>
  </si>
  <si>
    <t>Төлөнгөн комиссиялар</t>
  </si>
  <si>
    <t>Валюталык чыгашаларды эсепке албаганда, ишке ашырылган пайда</t>
  </si>
  <si>
    <t>Киреше же чыгым аркылуу адилет нарк боюнча бааланган Финансы инструменттери боюнча ишке ашырылган пайда</t>
  </si>
  <si>
    <t>Башка киреше</t>
  </si>
  <si>
    <t>Ислам каржылоо принциптери боюнча кардарларга кредиттер</t>
  </si>
  <si>
    <t>Кардарларга берилген кредиттер</t>
  </si>
  <si>
    <t>Амортизацияланган наркы боюнча бааланган инвестициялык баалуу кагаздарды төлөп берүү</t>
  </si>
  <si>
    <t>Амортизацияланган наркы боюнча бааланган инвестициялык баалуу кагаздарды сатып алуу</t>
  </si>
  <si>
    <t>Негизги каражаттарды жана материалдык эмес активдерди сатып алуу</t>
  </si>
  <si>
    <t>Негизги каражаттарды сатуудан түшкөн каражаттар</t>
  </si>
  <si>
    <t>Башка карыздык каражаттардын түшүүлөрү</t>
  </si>
  <si>
    <t>Башка карыздык каражаттарды кайтаруу</t>
  </si>
  <si>
    <t>Ижара милдеттенмелерин кайтаруу</t>
  </si>
  <si>
    <t>Төлөнгөн дивиденддер</t>
  </si>
  <si>
    <t>Отчеттук мезгилдин башындагы акча каражаттары жана алардын эквиваленттери</t>
  </si>
  <si>
    <t xml:space="preserve">2020-жылдын 31-декабрга </t>
  </si>
  <si>
    <t>2021-жылдын 31-декабрга</t>
  </si>
  <si>
    <t>Маалымат үчүн:</t>
  </si>
  <si>
    <t>31-декабрь, 2021-жыл</t>
  </si>
  <si>
    <t>Улуттук банктын жалпы өздүк капиталы</t>
  </si>
  <si>
    <t>Улуттук банктын бөлүштүрүлбөгөн кирешеси</t>
  </si>
  <si>
    <t>15. Банктын баалуу кагаздарын төлөө (жабуу) – болгон жок;</t>
  </si>
  <si>
    <t>16. Баалуу кагаздар рыногун жөнгө салуу боюнча ыйгарым укуктуу мамлекеттик органдын ченемдик укуктук актыларында каралган башка окуялар (фактылар) – болгон жок;</t>
  </si>
  <si>
    <t>Банк Башкармасынын Төрагасы     Сагындыков Ж.Ж.</t>
  </si>
  <si>
    <t>Кийинкиге калтырылган салык активдери</t>
  </si>
  <si>
    <t>ИКП тарабынан тартылган кардарлардын каражаттары</t>
  </si>
  <si>
    <t>*Улуттук банктын талаптарына ылайык финансы-кредиттик уюмдарга берилген кредиттер боюнча баанын түшүүсү боюнча кам</t>
  </si>
  <si>
    <t>*Улуттук банктын талаптарына ылайык кардарларга берилген кредиттердин наркынын төмөндөшүнө кам</t>
  </si>
  <si>
    <t>* Улуттук банктын талаптарына ылайык каржылоонун ислам принциптери боюнча кардарларга берилүүчү каражаттардын наркынын төмөндөшүнө кам</t>
  </si>
  <si>
    <t>ИКП комиссиялык кирешелер</t>
  </si>
  <si>
    <t>ИКП комиссиялык чыгашалар</t>
  </si>
  <si>
    <t>Ислам каржылоо принциби боюнча алынган пайыздар</t>
  </si>
  <si>
    <t>Ислам каржылоо принциби боюнча алынган комиссиялар</t>
  </si>
  <si>
    <t>Кардар каржылоонун ислам принциптери боюнча</t>
  </si>
  <si>
    <t>Салыктарды төлөөгө чейинки операциялык ишмердүүлүктөн түшкөн акча каражаты</t>
  </si>
  <si>
    <t xml:space="preserve">Төлөнгөн киреше салыгы </t>
  </si>
  <si>
    <t>Экономикалык нормативдердин сакталышы тууралуу</t>
  </si>
  <si>
    <t>14. Отчеттук квартал үчүн акционерлердин жалпы чогулушунун чечимдери кабыл алынган эмес.</t>
  </si>
  <si>
    <t xml:space="preserve">2022-жылдын 30-сентябрга карата финансылык абал жөнүндө отчет  </t>
  </si>
  <si>
    <t>Сентябрь 2022 ж.</t>
  </si>
  <si>
    <t>Сентябрь 2021 ж.</t>
  </si>
  <si>
    <t>"Коммерциялык банк КЫРГЫЗСТАН " ААКтын 2022-жылдын 30-сентябрга карата  жалпы киреше отчету</t>
  </si>
  <si>
    <t>2022-жылдын 30-сентябрга карата акча каражаттарынын жылышы жөнүндө отчет</t>
  </si>
  <si>
    <t>III - квартал  2022 ж.</t>
  </si>
  <si>
    <t>III - квартал  2021 ж.</t>
  </si>
  <si>
    <t>2022-жылдын 30-сентябрга карата капиталдын өзгөрүшү жөнүндө отчет</t>
  </si>
  <si>
    <t>2021-жылдын 30 сентябрга</t>
  </si>
  <si>
    <t>2022-жылдын 30-сентябрга</t>
  </si>
  <si>
    <t>30-сентябрь, 2022-жыл</t>
  </si>
  <si>
    <t xml:space="preserve"> 30-сентябрь, 2021-жыл</t>
  </si>
  <si>
    <t>20%ден кем эмес</t>
  </si>
  <si>
    <t>2022-жылдын 01-октябрга карата абал боюнча</t>
  </si>
  <si>
    <r>
      <rPr>
        <i/>
        <sz val="11"/>
        <rFont val="Arial"/>
        <family val="2"/>
        <charset val="204"/>
      </rPr>
      <t>01.10.2022 ж. карата абал</t>
    </r>
    <r>
      <rPr>
        <sz val="11"/>
        <rFont val="Arial"/>
        <family val="2"/>
        <charset val="204"/>
      </rPr>
      <t>.</t>
    </r>
  </si>
  <si>
    <t>2022-жылдын 01-октябрга абал боюнча финансы-чарба иштерине тиешеси бар жана милдеттүү түрдө ачыкка чыгарууга тийиш болгон олуттуу фактылар.</t>
  </si>
  <si>
    <t>1. Бардык негизги акционерлердин жана акционерлердин, акциялардын контролдук пакетин кармоочулардын тизмеси жана формасы боюнча алардын акциялардын санындагы үлүшү финансылык отчеттун 2-тиркемесинде көрсөтүлгөн;</t>
  </si>
  <si>
    <t>2. Банктык топтун башкы компаниясынын башкаруу органдары тарабынан кабыл алынган чечимдерге олуттуу (тике же кыйыр) таасири бар жактардын тизмеси - Банкта жок;</t>
  </si>
  <si>
    <t>3. Туунду компаниялар, алардын акционерлери жана банктык топтун туунду компаниялардын башкаруу органдары тарабынан кабыл алынган чечимдерге олуттуу (тике же кыйыр) таасири бар жактар ​​жөнүндө маалыматтар - Банкта жок;</t>
  </si>
  <si>
    <t>4. Банктык топтун туунду компанияларынын башкаруу органдары тарабынан кабыл алынган чечимдерге олуттуу (тике же кыйыр) таасири бар туунду компаниялар, алардын акционерлери жана жактар ​​жөнүндө маалыматтар - Банкта жок;</t>
  </si>
  <si>
    <t>5. Банктык топтун түзүмү жөнүндө маалымат жок.</t>
  </si>
  <si>
    <t>6. Отчеттук чейректе банктын финансылык-чарбалык ишине таасирин тийгизген олуттуу фактылар жөнүндө маалыматтар: жок.</t>
  </si>
  <si>
    <t>7. Кыргыз Республикасынын мыйзамдарына ылайык кабыл алынган ченемдик укуктук актыларда каралган башка маалыматтар - жок</t>
  </si>
  <si>
    <t>8. Банктын башкаруу органдарынын курамына кирген адамдардын тизмесине өзгөртүүлөр киргизилди (катышуучулардын жалпы чогулушун кошпогондо).</t>
  </si>
  <si>
    <t>2022-жылдын 11-августунда Директорлор кеңешинин 2022-жылдын 11-августундагы № 25/7 чечими менен Айдарова Назгуль Арстанбековна «КЫРГЫЗСТАН коммерциялык банк» ААКсынын Финансы директору - Башкармасынын мүчөсү кызматына дайындалган.</t>
  </si>
  <si>
    <t>9. Банктын шайлануучу башкаруу органдарына, банктын капиталына, ошондой эле анын туунду жана аффилирленген жактарына кирген адамдардын катышуусунун өлчөмүн өзгөртүү - жок.</t>
  </si>
  <si>
    <t>10. Банк уставдык капиталынын 20 жана андан ашык пайызына ээ болгон юридикалык жактардын тизмесине өзгөртүүлөр киргизилген эмес.</t>
  </si>
  <si>
    <t>11. Акциялардын (үлүштөрдүн) 5 жана андан ашык пайызынын ээлеринин тизмесиндеги өзгөртүүлөр, ошондой эле акциялардын (үлүштөрдүн) 5 жана андан көп пайызынын ээлеринин үлүшүнүн өзгөрүшү - жок.</t>
  </si>
  <si>
    <t>12. Анын добуш берүүчү акцияларынын (акцияларынын, үлүштөрүнүн) 5 пайыздан ашыгына ээ болгон банктын реестринде болушу - № 1.</t>
  </si>
  <si>
    <t>13. Банкты, анын туунду жана аффилирленген компанияларын кайра уюштуруу болгон эмес.</t>
  </si>
  <si>
    <t>15. Баалуу кагаздар рыногун жөнгө салуу боюнча ыйгарым укуктуу мамлекеттик органдын ченемдик укуктук актыларында каралган башка окуялар (фактылар) - жок</t>
  </si>
  <si>
    <t>16. Отчеттук чейрек ичинде банк тарабынан баалуу кагаздар чыгарылган эмес;</t>
  </si>
  <si>
    <t>17. Банктын суммасы же мүлкүнүн наркы бүтүм жасалган күнгө карата банктын активдеринин 10 же андан көп пайызын түзгөн банктын бир жолку бүтүмдөрү;</t>
  </si>
  <si>
    <t>18. Банктын активдеринин наркынын 10 пайыздан ашык бир жолку өсүшүн же төмөндөшүн шарттаган факты (фактылар) - болгон эмес;</t>
  </si>
  <si>
    <t>19. Банктын таза кирешесинин же таза зыянынын 10 пайыздан ашык бир жолку көбөйүшүнө алып келген факты (фактылар) - болгон эмес;</t>
  </si>
  <si>
    <t>20. Баалуу кагаздар рыногун жөнгө салуу боюнча ыйгарым укуктуу мамлекеттик органдын ченемдик укуктук актыларында каралган башка окуялар (фактылар) болгон эмес;</t>
  </si>
  <si>
    <t>21. Баалуу кагаздар боюнча чегерилген жана (же) төлөнгөн (төленген) кирешелер – жок;</t>
  </si>
  <si>
    <t>22. Банктын баалуу кагаздарын тындыруу болгон эмес;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</si>
</sst>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  <numFmt numFmtId="170" formatCode="mmmm\ yyyy"/>
    <numFmt numFmtId="171" formatCode="0.0%"/>
    <numFmt numFmtId="172" formatCode="0.0000%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1"/>
      <color rgb="FF20212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 Cyr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</cellStyleXfs>
  <cellXfs count="23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1" fillId="0" borderId="0" xfId="6" applyFont="1" applyFill="1"/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6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166" fontId="10" fillId="2" borderId="4" xfId="8" applyNumberFormat="1" applyFont="1" applyFill="1" applyBorder="1" applyAlignment="1">
      <alignment horizontal="right"/>
    </xf>
    <xf numFmtId="166" fontId="10" fillId="2" borderId="3" xfId="8" applyNumberFormat="1" applyFont="1" applyFill="1" applyBorder="1" applyAlignment="1">
      <alignment vertical="center"/>
    </xf>
    <xf numFmtId="166" fontId="9" fillId="2" borderId="3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3" fontId="10" fillId="0" borderId="0" xfId="1" applyNumberFormat="1" applyFont="1" applyFill="1" applyAlignment="1">
      <alignment horizontal="right" wrapText="1"/>
    </xf>
    <xf numFmtId="3" fontId="11" fillId="2" borderId="0" xfId="8" applyNumberFormat="1" applyFont="1" applyFill="1" applyAlignment="1">
      <alignment horizontal="right" wrapText="1"/>
    </xf>
    <xf numFmtId="166" fontId="11" fillId="2" borderId="0" xfId="8" applyNumberFormat="1" applyFont="1" applyFill="1" applyAlignment="1">
      <alignment horizontal="right" wrapText="1"/>
    </xf>
    <xf numFmtId="166" fontId="10" fillId="0" borderId="0" xfId="8" applyNumberFormat="1" applyFont="1" applyFill="1" applyAlignment="1">
      <alignment horizontal="right"/>
    </xf>
    <xf numFmtId="0" fontId="10" fillId="0" borderId="0" xfId="6" applyFont="1" applyFill="1"/>
    <xf numFmtId="166" fontId="10" fillId="2" borderId="0" xfId="8" applyNumberFormat="1" applyFont="1" applyFill="1" applyBorder="1" applyAlignment="1">
      <alignment horizontal="right"/>
    </xf>
    <xf numFmtId="0" fontId="10" fillId="0" borderId="0" xfId="0" applyFont="1"/>
    <xf numFmtId="0" fontId="20" fillId="0" borderId="0" xfId="0" applyFont="1"/>
    <xf numFmtId="0" fontId="11" fillId="0" borderId="5" xfId="21" applyFont="1" applyBorder="1" applyAlignment="1"/>
    <xf numFmtId="0" fontId="21" fillId="0" borderId="5" xfId="0" applyFont="1" applyBorder="1" applyAlignment="1">
      <alignment horizontal="center" wrapText="1"/>
    </xf>
    <xf numFmtId="0" fontId="11" fillId="0" borderId="5" xfId="21" applyFont="1" applyBorder="1" applyAlignment="1">
      <alignment vertical="top" wrapText="1"/>
    </xf>
    <xf numFmtId="170" fontId="21" fillId="0" borderId="5" xfId="0" applyNumberFormat="1" applyFont="1" applyBorder="1" applyAlignment="1">
      <alignment horizontal="center" wrapText="1"/>
    </xf>
    <xf numFmtId="0" fontId="11" fillId="0" borderId="0" xfId="21" applyFont="1" applyBorder="1" applyAlignment="1">
      <alignment vertical="top"/>
    </xf>
    <xf numFmtId="0" fontId="10" fillId="0" borderId="5" xfId="7" applyFont="1" applyFill="1" applyBorder="1" applyAlignment="1"/>
    <xf numFmtId="166" fontId="10" fillId="0" borderId="5" xfId="21" applyNumberFormat="1" applyFont="1" applyFill="1" applyBorder="1" applyAlignment="1"/>
    <xf numFmtId="0" fontId="10" fillId="0" borderId="0" xfId="21" applyFont="1" applyBorder="1" applyAlignment="1">
      <alignment horizontal="left" vertical="top"/>
    </xf>
    <xf numFmtId="0" fontId="10" fillId="0" borderId="5" xfId="21" applyFont="1" applyBorder="1" applyAlignment="1">
      <alignment horizontal="left" vertical="top"/>
    </xf>
    <xf numFmtId="0" fontId="10" fillId="0" borderId="0" xfId="21" applyFont="1" applyBorder="1" applyAlignment="1">
      <alignment horizontal="left" vertical="top" wrapText="1"/>
    </xf>
    <xf numFmtId="0" fontId="10" fillId="0" borderId="5" xfId="21" applyFont="1" applyBorder="1" applyAlignment="1">
      <alignment horizontal="left" wrapText="1"/>
    </xf>
    <xf numFmtId="0" fontId="10" fillId="2" borderId="7" xfId="21" applyFont="1" applyFill="1" applyBorder="1" applyAlignment="1">
      <alignment horizontal="left" wrapText="1"/>
    </xf>
    <xf numFmtId="166" fontId="11" fillId="0" borderId="5" xfId="21" applyNumberFormat="1" applyFont="1" applyFill="1" applyBorder="1" applyAlignment="1"/>
    <xf numFmtId="0" fontId="11" fillId="0" borderId="5" xfId="21" applyFont="1" applyBorder="1" applyAlignment="1">
      <alignment horizontal="left" vertical="top"/>
    </xf>
    <xf numFmtId="0" fontId="10" fillId="0" borderId="5" xfId="8" applyFont="1" applyFill="1" applyBorder="1" applyAlignment="1">
      <alignment wrapText="1"/>
    </xf>
    <xf numFmtId="0" fontId="10" fillId="2" borderId="5" xfId="21" applyFont="1" applyFill="1" applyBorder="1" applyAlignment="1">
      <alignment horizontal="left" wrapText="1"/>
    </xf>
    <xf numFmtId="0" fontId="11" fillId="0" borderId="0" xfId="21" applyFont="1" applyBorder="1" applyAlignment="1">
      <alignment horizontal="left" vertical="top"/>
    </xf>
    <xf numFmtId="0" fontId="10" fillId="0" borderId="0" xfId="7" applyFont="1" applyBorder="1" applyAlignment="1">
      <alignment horizontal="left" wrapText="1"/>
    </xf>
    <xf numFmtId="2" fontId="10" fillId="2" borderId="5" xfId="21" applyNumberFormat="1" applyFont="1" applyFill="1" applyBorder="1" applyAlignment="1">
      <alignment horizontal="left" wrapText="1"/>
    </xf>
    <xf numFmtId="0" fontId="11" fillId="0" borderId="5" xfId="21" applyFont="1" applyBorder="1" applyAlignment="1">
      <alignment vertical="top"/>
    </xf>
    <xf numFmtId="166" fontId="10" fillId="0" borderId="9" xfId="21" applyNumberFormat="1" applyFont="1" applyFill="1" applyBorder="1" applyAlignment="1"/>
    <xf numFmtId="0" fontId="10" fillId="2" borderId="5" xfId="21" applyFont="1" applyFill="1" applyBorder="1" applyAlignment="1"/>
    <xf numFmtId="2" fontId="10" fillId="0" borderId="0" xfId="21" applyNumberFormat="1" applyFont="1" applyBorder="1" applyAlignment="1">
      <alignment horizontal="left" vertical="top" wrapText="1"/>
    </xf>
    <xf numFmtId="0" fontId="10" fillId="0" borderId="5" xfId="21" applyFont="1" applyBorder="1" applyAlignment="1">
      <alignment vertical="top"/>
    </xf>
    <xf numFmtId="166" fontId="11" fillId="2" borderId="8" xfId="21" applyNumberFormat="1" applyFont="1" applyFill="1" applyBorder="1" applyAlignment="1"/>
    <xf numFmtId="166" fontId="11" fillId="2" borderId="11" xfId="21" applyNumberFormat="1" applyFont="1" applyFill="1" applyBorder="1" applyAlignment="1"/>
    <xf numFmtId="0" fontId="10" fillId="0" borderId="0" xfId="21" applyFont="1" applyBorder="1" applyAlignment="1">
      <alignment vertical="top"/>
    </xf>
    <xf numFmtId="0" fontId="10" fillId="0" borderId="5" xfId="21" applyFont="1" applyBorder="1" applyAlignment="1">
      <alignment horizontal="left"/>
    </xf>
    <xf numFmtId="166" fontId="11" fillId="0" borderId="10" xfId="21" applyNumberFormat="1" applyFont="1" applyFill="1" applyBorder="1" applyAlignment="1">
      <alignment horizontal="right"/>
    </xf>
    <xf numFmtId="0" fontId="10" fillId="0" borderId="5" xfId="21" applyFont="1" applyBorder="1" applyAlignment="1">
      <alignment vertical="top" wrapText="1"/>
    </xf>
    <xf numFmtId="0" fontId="10" fillId="0" borderId="5" xfId="21" applyFont="1" applyBorder="1" applyAlignment="1">
      <alignment wrapText="1"/>
    </xf>
    <xf numFmtId="166" fontId="11" fillId="0" borderId="5" xfId="21" applyNumberFormat="1" applyFont="1" applyFill="1" applyBorder="1" applyAlignment="1">
      <alignment horizontal="right"/>
    </xf>
    <xf numFmtId="0" fontId="10" fillId="0" borderId="0" xfId="21" applyFont="1" applyBorder="1" applyAlignment="1">
      <alignment vertical="top" wrapText="1"/>
    </xf>
    <xf numFmtId="0" fontId="9" fillId="0" borderId="0" xfId="0" applyFont="1"/>
    <xf numFmtId="0" fontId="10" fillId="0" borderId="0" xfId="0" applyFont="1" applyBorder="1"/>
    <xf numFmtId="0" fontId="11" fillId="0" borderId="5" xfId="26" applyFont="1" applyBorder="1" applyAlignment="1">
      <alignment horizontal="right" vertical="top"/>
    </xf>
    <xf numFmtId="0" fontId="11" fillId="0" borderId="5" xfId="26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26" applyFont="1" applyBorder="1" applyAlignment="1">
      <alignment vertical="top"/>
    </xf>
    <xf numFmtId="0" fontId="10" fillId="0" borderId="5" xfId="26" applyFont="1" applyBorder="1" applyAlignment="1">
      <alignment vertical="top"/>
    </xf>
    <xf numFmtId="0" fontId="0" fillId="0" borderId="5" xfId="0" applyBorder="1"/>
    <xf numFmtId="0" fontId="11" fillId="0" borderId="5" xfId="0" applyFont="1" applyBorder="1" applyAlignment="1">
      <alignment vertical="top"/>
    </xf>
    <xf numFmtId="3" fontId="11" fillId="0" borderId="5" xfId="26" applyNumberFormat="1" applyFont="1" applyBorder="1"/>
    <xf numFmtId="0" fontId="11" fillId="0" borderId="0" xfId="0" applyFont="1" applyBorder="1"/>
    <xf numFmtId="3" fontId="10" fillId="0" borderId="0" xfId="26" applyNumberFormat="1" applyFont="1" applyBorder="1"/>
    <xf numFmtId="166" fontId="10" fillId="0" borderId="0" xfId="8" applyNumberFormat="1" applyFont="1" applyFill="1" applyBorder="1" applyAlignment="1">
      <alignment horizontal="right"/>
    </xf>
    <xf numFmtId="166" fontId="10" fillId="0" borderId="5" xfId="8" applyNumberFormat="1" applyFont="1" applyFill="1" applyBorder="1" applyAlignment="1">
      <alignment horizontal="right"/>
    </xf>
    <xf numFmtId="3" fontId="1" fillId="0" borderId="5" xfId="26" applyNumberFormat="1" applyFont="1" applyBorder="1"/>
    <xf numFmtId="3" fontId="11" fillId="0" borderId="0" xfId="26" applyNumberFormat="1" applyFont="1" applyBorder="1"/>
    <xf numFmtId="0" fontId="10" fillId="0" borderId="5" xfId="26" applyFont="1" applyBorder="1" applyAlignment="1">
      <alignment horizontal="left" vertical="top" wrapText="1"/>
    </xf>
    <xf numFmtId="3" fontId="10" fillId="0" borderId="5" xfId="8" applyNumberFormat="1" applyFont="1" applyFill="1" applyBorder="1" applyAlignment="1">
      <alignment horizontal="right"/>
    </xf>
    <xf numFmtId="0" fontId="10" fillId="0" borderId="0" xfId="26" applyFont="1" applyBorder="1"/>
    <xf numFmtId="3" fontId="1" fillId="0" borderId="0" xfId="26" applyNumberFormat="1" applyFont="1" applyBorder="1"/>
    <xf numFmtId="0" fontId="10" fillId="0" borderId="0" xfId="26" quotePrefix="1" applyFont="1" applyBorder="1" applyAlignment="1">
      <alignment horizontal="left" wrapText="1"/>
    </xf>
    <xf numFmtId="0" fontId="10" fillId="0" borderId="5" xfId="26" quotePrefix="1" applyFont="1" applyBorder="1" applyAlignment="1">
      <alignment horizontal="left" vertical="top" wrapText="1"/>
    </xf>
    <xf numFmtId="166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3" fontId="11" fillId="0" borderId="5" xfId="0" applyNumberFormat="1" applyFont="1" applyBorder="1"/>
    <xf numFmtId="0" fontId="9" fillId="0" borderId="0" xfId="20" applyFont="1"/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2" fillId="0" borderId="5" xfId="0" applyFont="1" applyBorder="1" applyAlignment="1">
      <alignment horizontal="justify" vertical="center"/>
    </xf>
    <xf numFmtId="0" fontId="22" fillId="0" borderId="5" xfId="0" applyFont="1" applyFill="1" applyBorder="1" applyAlignment="1">
      <alignment horizontal="justify" vertical="center"/>
    </xf>
    <xf numFmtId="0" fontId="0" fillId="0" borderId="0" xfId="0" applyFill="1"/>
    <xf numFmtId="0" fontId="22" fillId="0" borderId="5" xfId="0" applyFont="1" applyFill="1" applyBorder="1" applyAlignment="1">
      <alignment horizontal="justify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" fillId="0" borderId="0" xfId="0" applyFont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vertical="center" wrapText="1"/>
    </xf>
    <xf numFmtId="0" fontId="10" fillId="3" borderId="15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 wrapText="1"/>
    </xf>
    <xf numFmtId="0" fontId="10" fillId="0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vertical="center" wrapText="1"/>
    </xf>
    <xf numFmtId="171" fontId="10" fillId="3" borderId="19" xfId="0" applyNumberFormat="1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>
      <alignment wrapText="1"/>
    </xf>
    <xf numFmtId="0" fontId="10" fillId="0" borderId="5" xfId="21" applyFont="1" applyBorder="1" applyAlignment="1">
      <alignment horizontal="left" vertical="top" wrapText="1"/>
    </xf>
    <xf numFmtId="166" fontId="1" fillId="2" borderId="5" xfId="21" applyNumberFormat="1" applyFont="1" applyFill="1" applyBorder="1" applyAlignment="1"/>
    <xf numFmtId="166" fontId="1" fillId="2" borderId="6" xfId="21" applyNumberFormat="1" applyFont="1" applyFill="1" applyBorder="1" applyAlignment="1"/>
    <xf numFmtId="166" fontId="1" fillId="2" borderId="8" xfId="21" applyNumberFormat="1" applyFont="1" applyFill="1" applyBorder="1" applyAlignment="1">
      <alignment horizontal="right"/>
    </xf>
    <xf numFmtId="166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172" fontId="10" fillId="0" borderId="5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horizontal="justify" vertical="center"/>
    </xf>
    <xf numFmtId="0" fontId="22" fillId="0" borderId="22" xfId="0" applyFont="1" applyFill="1" applyBorder="1" applyAlignment="1">
      <alignment horizontal="justify" vertical="center"/>
    </xf>
    <xf numFmtId="3" fontId="10" fillId="2" borderId="0" xfId="8" applyNumberFormat="1" applyFont="1" applyFill="1" applyAlignment="1">
      <alignment horizontal="right"/>
    </xf>
    <xf numFmtId="3" fontId="11" fillId="0" borderId="0" xfId="22" applyNumberFormat="1" applyFont="1" applyFill="1" applyBorder="1" applyAlignment="1">
      <alignment vertical="center"/>
    </xf>
    <xf numFmtId="166" fontId="11" fillId="0" borderId="0" xfId="22" applyNumberFormat="1" applyFont="1" applyFill="1" applyBorder="1" applyAlignment="1">
      <alignment vertical="center"/>
    </xf>
    <xf numFmtId="3" fontId="10" fillId="2" borderId="4" xfId="8" applyNumberFormat="1" applyFont="1" applyFill="1" applyBorder="1" applyAlignment="1">
      <alignment horizontal="right"/>
    </xf>
    <xf numFmtId="3" fontId="10" fillId="2" borderId="3" xfId="8" applyNumberFormat="1" applyFont="1" applyFill="1" applyBorder="1" applyAlignment="1">
      <alignment vertical="center"/>
    </xf>
    <xf numFmtId="0" fontId="10" fillId="2" borderId="10" xfId="21" applyFont="1" applyFill="1" applyBorder="1" applyAlignment="1">
      <alignment wrapText="1"/>
    </xf>
    <xf numFmtId="3" fontId="10" fillId="2" borderId="0" xfId="0" applyNumberFormat="1" applyFont="1" applyFill="1"/>
    <xf numFmtId="3" fontId="10" fillId="2" borderId="0" xfId="26" applyNumberFormat="1" applyFont="1" applyFill="1"/>
    <xf numFmtId="3" fontId="10" fillId="2" borderId="0" xfId="0" applyNumberFormat="1" applyFont="1" applyFill="1" applyAlignment="1">
      <alignment horizontal="center"/>
    </xf>
    <xf numFmtId="3" fontId="10" fillId="2" borderId="0" xfId="26" applyNumberFormat="1" applyFont="1" applyFill="1" applyAlignment="1">
      <alignment horizontal="center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6" fontId="10" fillId="0" borderId="0" xfId="8" applyNumberFormat="1" applyFont="1" applyFill="1" applyAlignment="1">
      <alignment horizontal="right" wrapText="1"/>
    </xf>
    <xf numFmtId="164" fontId="10" fillId="2" borderId="0" xfId="13" applyFont="1" applyFill="1" applyAlignment="1">
      <alignment horizontal="right" wrapText="1"/>
    </xf>
    <xf numFmtId="164" fontId="10" fillId="0" borderId="0" xfId="13" applyFont="1" applyFill="1" applyAlignment="1">
      <alignment horizontal="right" wrapText="1"/>
    </xf>
    <xf numFmtId="166" fontId="10" fillId="0" borderId="0" xfId="8" applyNumberFormat="1" applyFont="1" applyFill="1" applyAlignment="1">
      <alignment horizontal="right" vertical="center" wrapText="1"/>
    </xf>
    <xf numFmtId="166" fontId="9" fillId="0" borderId="0" xfId="11" applyNumberFormat="1" applyFont="1" applyFill="1" applyAlignment="1">
      <alignment horizontal="right"/>
    </xf>
    <xf numFmtId="166" fontId="9" fillId="0" borderId="0" xfId="13" applyNumberFormat="1" applyFont="1" applyFill="1"/>
    <xf numFmtId="3" fontId="10" fillId="2" borderId="0" xfId="13" applyNumberFormat="1" applyFont="1" applyFill="1" applyBorder="1" applyAlignment="1">
      <alignment vertical="center"/>
    </xf>
    <xf numFmtId="166" fontId="10" fillId="0" borderId="0" xfId="13" applyNumberFormat="1" applyFont="1" applyFill="1" applyBorder="1" applyAlignment="1">
      <alignment vertical="center"/>
    </xf>
    <xf numFmtId="166" fontId="10" fillId="2" borderId="0" xfId="13" applyNumberFormat="1" applyFont="1" applyFill="1" applyBorder="1" applyAlignment="1">
      <alignment vertical="center"/>
    </xf>
    <xf numFmtId="166" fontId="10" fillId="2" borderId="0" xfId="13" applyNumberFormat="1" applyFont="1" applyFill="1" applyBorder="1" applyAlignment="1"/>
    <xf numFmtId="168" fontId="10" fillId="0" borderId="0" xfId="13" applyNumberFormat="1" applyFont="1" applyFill="1" applyBorder="1" applyAlignment="1"/>
    <xf numFmtId="166" fontId="27" fillId="2" borderId="5" xfId="21" applyNumberFormat="1" applyFont="1" applyFill="1" applyBorder="1" applyAlignment="1"/>
    <xf numFmtId="166" fontId="1" fillId="2" borderId="8" xfId="21" applyNumberFormat="1" applyFont="1" applyFill="1" applyBorder="1" applyAlignment="1"/>
    <xf numFmtId="171" fontId="28" fillId="3" borderId="20" xfId="0" applyNumberFormat="1" applyFont="1" applyFill="1" applyBorder="1" applyAlignment="1" applyProtection="1">
      <alignment horizontal="center" vertical="center"/>
    </xf>
    <xf numFmtId="171" fontId="28" fillId="3" borderId="21" xfId="0" applyNumberFormat="1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>
      <alignment horizontal="justify" vertical="center"/>
    </xf>
    <xf numFmtId="0" fontId="22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22" fillId="2" borderId="5" xfId="0" applyFont="1" applyFill="1" applyBorder="1" applyAlignment="1">
      <alignment horizontal="justify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26" fillId="0" borderId="0" xfId="26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3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</cellXfs>
  <cellStyles count="27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CAP" xfId="26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-Office\UBUiO\&#1040;&#1081;&#1075;&#1091;&#1083;\&#1060;&#1054;%20&#1089;&#1077;&#1085;&#1090;&#1103;&#1073;&#1088;&#1100;\&#1060;&#1080;&#1085;%20&#1086;&#1090;&#1095;&#1077;&#1090;%20&#1079;&#1072;%2009.2022&#1075;%20(&#1053;&#1041;&#1050;&#1056;%20&#1052;&#1057;&#1060;&#1054;)&#1087;&#1086;%20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0.09.22-ДК"/>
      <sheetName val="Лист1"/>
    </sheetNames>
    <sheetDataSet>
      <sheetData sheetId="0" refreshError="1"/>
      <sheetData sheetId="1" refreshError="1"/>
      <sheetData sheetId="2" refreshError="1">
        <row r="16">
          <cell r="B16">
            <v>12909</v>
          </cell>
          <cell r="X16">
            <v>1537</v>
          </cell>
        </row>
        <row r="17">
          <cell r="B17">
            <v>8885</v>
          </cell>
          <cell r="X17">
            <v>2123</v>
          </cell>
        </row>
        <row r="29">
          <cell r="B29">
            <v>-200514</v>
          </cell>
        </row>
        <row r="33">
          <cell r="B33">
            <v>12637</v>
          </cell>
        </row>
      </sheetData>
      <sheetData sheetId="3" refreshError="1"/>
      <sheetData sheetId="4" refreshError="1">
        <row r="37">
          <cell r="B37">
            <v>2045151.7740000002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2" zoomScaleNormal="100" workbookViewId="0">
      <selection activeCell="B71" sqref="B71:D74"/>
    </sheetView>
  </sheetViews>
  <sheetFormatPr defaultRowHeight="14.25" x14ac:dyDescent="0.2"/>
  <cols>
    <col min="1" max="1" width="61" style="3" bestFit="1" customWidth="1"/>
    <col min="2" max="2" width="23.42578125" style="24" customWidth="1"/>
    <col min="3" max="3" width="26.28515625" style="24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220" t="s">
        <v>42</v>
      </c>
      <c r="B1" s="220"/>
      <c r="C1" s="220"/>
    </row>
    <row r="2" spans="1:9" ht="14.25" customHeight="1" x14ac:dyDescent="0.25">
      <c r="A2" s="220" t="s">
        <v>204</v>
      </c>
      <c r="B2" s="220"/>
      <c r="C2" s="220"/>
    </row>
    <row r="3" spans="1:9" ht="12.75" customHeight="1" x14ac:dyDescent="0.2">
      <c r="A3" s="25"/>
    </row>
    <row r="4" spans="1:9" ht="12.75" customHeight="1" x14ac:dyDescent="0.2">
      <c r="A4" s="25"/>
      <c r="B4" s="26"/>
      <c r="C4" s="29"/>
      <c r="F4" s="12"/>
      <c r="G4" s="12"/>
      <c r="H4" s="12"/>
      <c r="I4" s="12"/>
    </row>
    <row r="5" spans="1:9" ht="15" x14ac:dyDescent="0.25">
      <c r="A5" s="25"/>
      <c r="B5" s="28" t="s">
        <v>205</v>
      </c>
      <c r="C5" s="28" t="s">
        <v>206</v>
      </c>
      <c r="D5" s="28" t="s">
        <v>50</v>
      </c>
      <c r="F5" s="26"/>
      <c r="G5" s="29"/>
      <c r="H5" s="29"/>
      <c r="I5" s="12"/>
    </row>
    <row r="6" spans="1:9" ht="15.75" thickBot="1" x14ac:dyDescent="0.3">
      <c r="A6" s="1"/>
      <c r="B6" s="27" t="s">
        <v>30</v>
      </c>
      <c r="C6" s="27" t="s">
        <v>30</v>
      </c>
      <c r="D6" s="27" t="s">
        <v>30</v>
      </c>
      <c r="F6" s="28"/>
      <c r="G6" s="28"/>
      <c r="H6" s="28"/>
      <c r="I6" s="12"/>
    </row>
    <row r="7" spans="1:9" ht="15" x14ac:dyDescent="0.25">
      <c r="A7" s="5" t="s">
        <v>17</v>
      </c>
      <c r="B7" s="15"/>
      <c r="C7" s="15"/>
      <c r="E7" s="15"/>
      <c r="I7" s="12"/>
    </row>
    <row r="8" spans="1:9" x14ac:dyDescent="0.2">
      <c r="A8" s="2" t="s">
        <v>1</v>
      </c>
      <c r="B8" s="15">
        <v>2766357</v>
      </c>
      <c r="C8" s="68">
        <v>2196614</v>
      </c>
      <c r="D8" s="68">
        <v>3465215</v>
      </c>
      <c r="I8" s="12"/>
    </row>
    <row r="9" spans="1:9" x14ac:dyDescent="0.2">
      <c r="A9" s="3" t="s">
        <v>2</v>
      </c>
      <c r="B9" s="15">
        <v>3262692</v>
      </c>
      <c r="C9" s="68">
        <v>1294256</v>
      </c>
      <c r="D9" s="68">
        <v>1254977</v>
      </c>
      <c r="I9" s="12"/>
    </row>
    <row r="10" spans="1:9" x14ac:dyDescent="0.2">
      <c r="A10" s="3" t="s">
        <v>3</v>
      </c>
      <c r="B10" s="15">
        <v>2641574</v>
      </c>
      <c r="C10" s="68">
        <v>3438542</v>
      </c>
      <c r="D10" s="68">
        <v>5600122</v>
      </c>
      <c r="I10" s="12"/>
    </row>
    <row r="11" spans="1:9" ht="15" x14ac:dyDescent="0.25">
      <c r="A11" s="5" t="s">
        <v>4</v>
      </c>
      <c r="B11" s="13">
        <f>B8+B9+B10</f>
        <v>8670623</v>
      </c>
      <c r="C11" s="13">
        <f t="shared" ref="C11:D11" si="0">C8+C9+C10</f>
        <v>6929412</v>
      </c>
      <c r="D11" s="13">
        <f t="shared" si="0"/>
        <v>10320314</v>
      </c>
      <c r="I11" s="12"/>
    </row>
    <row r="12" spans="1:9" ht="28.5" x14ac:dyDescent="0.2">
      <c r="A12" s="78" t="s">
        <v>63</v>
      </c>
      <c r="B12" s="199">
        <v>1390673</v>
      </c>
      <c r="C12" s="67">
        <v>896416</v>
      </c>
      <c r="D12" s="67">
        <v>777092</v>
      </c>
      <c r="I12" s="12"/>
    </row>
    <row r="13" spans="1:9" ht="32.25" customHeight="1" x14ac:dyDescent="0.2">
      <c r="A13" s="2" t="s">
        <v>19</v>
      </c>
      <c r="B13" s="200">
        <v>6007675</v>
      </c>
      <c r="C13" s="68">
        <v>106086</v>
      </c>
      <c r="D13" s="68">
        <v>204842</v>
      </c>
      <c r="I13" s="12"/>
    </row>
    <row r="14" spans="1:9" ht="32.25" customHeight="1" x14ac:dyDescent="0.2">
      <c r="A14" s="2" t="s">
        <v>18</v>
      </c>
      <c r="B14" s="200">
        <v>359382</v>
      </c>
      <c r="C14" s="68">
        <v>225586</v>
      </c>
      <c r="D14" s="68">
        <v>227596</v>
      </c>
      <c r="I14" s="12"/>
    </row>
    <row r="15" spans="1:9" ht="14.25" customHeight="1" x14ac:dyDescent="0.2">
      <c r="A15" s="3" t="s">
        <v>20</v>
      </c>
      <c r="B15" s="69">
        <v>0</v>
      </c>
      <c r="C15" s="69">
        <v>-34</v>
      </c>
      <c r="D15" s="69">
        <v>0</v>
      </c>
      <c r="I15" s="12"/>
    </row>
    <row r="16" spans="1:9" ht="15" customHeight="1" x14ac:dyDescent="0.25">
      <c r="A16" s="5" t="s">
        <v>21</v>
      </c>
      <c r="B16" s="13">
        <f>B14+B15</f>
        <v>359382</v>
      </c>
      <c r="C16" s="13">
        <f>C14+C15</f>
        <v>225552</v>
      </c>
      <c r="D16" s="13">
        <f>D14+D15</f>
        <v>227596</v>
      </c>
      <c r="I16" s="12"/>
    </row>
    <row r="17" spans="1:9" x14ac:dyDescent="0.2">
      <c r="A17" s="8" t="s">
        <v>22</v>
      </c>
      <c r="B17" s="68">
        <f>11117467+24913</f>
        <v>11142380</v>
      </c>
      <c r="C17" s="68">
        <v>9272499</v>
      </c>
      <c r="D17" s="68">
        <v>9367811</v>
      </c>
      <c r="I17" s="12"/>
    </row>
    <row r="18" spans="1:9" x14ac:dyDescent="0.2">
      <c r="A18" s="3" t="s">
        <v>20</v>
      </c>
      <c r="B18" s="69">
        <v>-686438</v>
      </c>
      <c r="C18" s="69">
        <v>-419571</v>
      </c>
      <c r="D18" s="69">
        <v>-490035</v>
      </c>
      <c r="I18" s="12"/>
    </row>
    <row r="19" spans="1:9" ht="15" x14ac:dyDescent="0.25">
      <c r="A19" s="9" t="s">
        <v>23</v>
      </c>
      <c r="B19" s="14">
        <f>B17+B18</f>
        <v>10455942</v>
      </c>
      <c r="C19" s="14">
        <f t="shared" ref="C19:D19" si="1">C17+C18</f>
        <v>8852928</v>
      </c>
      <c r="D19" s="14">
        <f t="shared" si="1"/>
        <v>8877776</v>
      </c>
      <c r="I19" s="12"/>
    </row>
    <row r="20" spans="1:9" ht="15" x14ac:dyDescent="0.25">
      <c r="A20" s="9" t="s">
        <v>5</v>
      </c>
      <c r="B20" s="13">
        <f>B16+B19</f>
        <v>10815324</v>
      </c>
      <c r="C20" s="13">
        <f>C16+C19</f>
        <v>9078480</v>
      </c>
      <c r="D20" s="13">
        <f>D16+D19</f>
        <v>9105372</v>
      </c>
      <c r="I20" s="12"/>
    </row>
    <row r="21" spans="1:9" ht="28.5" x14ac:dyDescent="0.2">
      <c r="A21" s="8" t="s">
        <v>64</v>
      </c>
      <c r="B21" s="67">
        <v>285369</v>
      </c>
      <c r="C21" s="69">
        <v>0</v>
      </c>
      <c r="D21" s="69">
        <v>0</v>
      </c>
      <c r="I21" s="12"/>
    </row>
    <row r="22" spans="1:9" x14ac:dyDescent="0.2">
      <c r="A22" s="3" t="s">
        <v>20</v>
      </c>
      <c r="B22" s="69">
        <v>-4111</v>
      </c>
      <c r="C22" s="69">
        <v>0</v>
      </c>
      <c r="D22" s="69">
        <v>0</v>
      </c>
      <c r="I22" s="12"/>
    </row>
    <row r="23" spans="1:9" ht="29.25" x14ac:dyDescent="0.25">
      <c r="A23" s="2" t="s">
        <v>65</v>
      </c>
      <c r="B23" s="81">
        <f>B21+B22</f>
        <v>281258</v>
      </c>
      <c r="C23" s="69"/>
      <c r="D23" s="69"/>
      <c r="I23" s="12"/>
    </row>
    <row r="24" spans="1:9" ht="29.25" x14ac:dyDescent="0.25">
      <c r="A24" s="2" t="s">
        <v>66</v>
      </c>
      <c r="B24" s="201">
        <v>0</v>
      </c>
      <c r="C24" s="69">
        <v>4244</v>
      </c>
      <c r="D24" s="69">
        <v>1148</v>
      </c>
      <c r="G24" s="80"/>
      <c r="I24" s="12"/>
    </row>
    <row r="25" spans="1:9" x14ac:dyDescent="0.2">
      <c r="A25" s="10" t="s">
        <v>7</v>
      </c>
      <c r="B25" s="69">
        <v>0</v>
      </c>
      <c r="C25" s="69">
        <v>0</v>
      </c>
      <c r="D25" s="69">
        <v>0</v>
      </c>
      <c r="I25" s="12"/>
    </row>
    <row r="26" spans="1:9" x14ac:dyDescent="0.2">
      <c r="A26" s="3" t="s">
        <v>68</v>
      </c>
      <c r="B26" s="68">
        <v>629511</v>
      </c>
      <c r="C26" s="68">
        <v>549659</v>
      </c>
      <c r="D26" s="68">
        <v>545371</v>
      </c>
      <c r="I26" s="12"/>
    </row>
    <row r="27" spans="1:9" x14ac:dyDescent="0.2">
      <c r="A27" s="3" t="s">
        <v>67</v>
      </c>
      <c r="B27" s="68">
        <v>310621</v>
      </c>
      <c r="C27" s="68">
        <v>219823</v>
      </c>
      <c r="D27" s="68">
        <v>262110</v>
      </c>
      <c r="I27" s="12"/>
    </row>
    <row r="28" spans="1:9" x14ac:dyDescent="0.2">
      <c r="A28" s="3" t="s">
        <v>51</v>
      </c>
      <c r="B28" s="68">
        <v>112557</v>
      </c>
      <c r="C28" s="68">
        <v>29639</v>
      </c>
      <c r="D28" s="68">
        <v>34027</v>
      </c>
      <c r="I28" s="12"/>
    </row>
    <row r="29" spans="1:9" x14ac:dyDescent="0.2">
      <c r="A29" s="73" t="s">
        <v>190</v>
      </c>
      <c r="B29" s="69">
        <v>0</v>
      </c>
      <c r="C29" s="69">
        <v>0</v>
      </c>
      <c r="D29" s="202">
        <v>0</v>
      </c>
      <c r="I29" s="12"/>
    </row>
    <row r="30" spans="1:9" ht="13.5" customHeight="1" x14ac:dyDescent="0.2">
      <c r="A30" s="3" t="s">
        <v>8</v>
      </c>
      <c r="B30" s="79">
        <v>1827410</v>
      </c>
      <c r="C30" s="68">
        <v>509282</v>
      </c>
      <c r="D30" s="68">
        <v>562515</v>
      </c>
      <c r="I30" s="12"/>
    </row>
    <row r="31" spans="1:9" ht="13.5" customHeight="1" x14ac:dyDescent="0.2">
      <c r="A31" s="2"/>
      <c r="B31" s="3"/>
      <c r="C31" s="3"/>
      <c r="I31" s="12"/>
    </row>
    <row r="32" spans="1:9" ht="15.75" thickBot="1" x14ac:dyDescent="0.3">
      <c r="A32" s="5" t="s">
        <v>9</v>
      </c>
      <c r="B32" s="18">
        <f>B11+B12+B13+B20+B24+B25+B26+B28+B23+B30+B27</f>
        <v>30045652</v>
      </c>
      <c r="C32" s="18">
        <f>C11+C12+C13+C20+C24+C25+C26+C28+C23+C30+C27</f>
        <v>18323041</v>
      </c>
      <c r="D32" s="18">
        <f>D11+D12+D13+D20+D24+D25+D26+D28+D23+D30+D27</f>
        <v>21812791</v>
      </c>
      <c r="I32" s="12"/>
    </row>
    <row r="33" spans="1:9" ht="15.75" thickTop="1" x14ac:dyDescent="0.25">
      <c r="A33" s="5"/>
      <c r="B33" s="19"/>
      <c r="D33" s="24"/>
      <c r="I33" s="12"/>
    </row>
    <row r="34" spans="1:9" ht="15" x14ac:dyDescent="0.25">
      <c r="A34" s="5" t="s">
        <v>24</v>
      </c>
      <c r="B34" s="20"/>
      <c r="D34" s="24"/>
      <c r="I34" s="12"/>
    </row>
    <row r="35" spans="1:9" ht="18.75" x14ac:dyDescent="0.4">
      <c r="A35" s="2" t="s">
        <v>25</v>
      </c>
      <c r="B35" s="59"/>
      <c r="C35" s="15"/>
      <c r="D35" s="15"/>
      <c r="I35" s="12"/>
    </row>
    <row r="36" spans="1:9" ht="28.5" x14ac:dyDescent="0.2">
      <c r="A36" s="30" t="s">
        <v>26</v>
      </c>
      <c r="B36" s="67">
        <v>21591378</v>
      </c>
      <c r="C36" s="67">
        <v>13155210</v>
      </c>
      <c r="D36" s="67">
        <v>17040239</v>
      </c>
      <c r="I36" s="12"/>
    </row>
    <row r="37" spans="1:9" x14ac:dyDescent="0.2">
      <c r="A37" s="3" t="s">
        <v>10</v>
      </c>
      <c r="B37" s="68">
        <v>421324</v>
      </c>
      <c r="C37" s="67">
        <v>507343</v>
      </c>
      <c r="D37" s="68">
        <v>363711</v>
      </c>
      <c r="I37" s="12"/>
    </row>
    <row r="38" spans="1:9" x14ac:dyDescent="0.2">
      <c r="A38" s="3" t="s">
        <v>191</v>
      </c>
      <c r="B38" s="79">
        <v>32498</v>
      </c>
      <c r="C38" s="203">
        <v>0</v>
      </c>
      <c r="D38" s="203">
        <v>0</v>
      </c>
      <c r="I38" s="12"/>
    </row>
    <row r="39" spans="1:9" x14ac:dyDescent="0.2">
      <c r="A39" s="3" t="s">
        <v>11</v>
      </c>
      <c r="B39" s="68">
        <v>1276824</v>
      </c>
      <c r="C39" s="68">
        <v>1437089</v>
      </c>
      <c r="D39" s="68">
        <v>1463450</v>
      </c>
      <c r="I39" s="12"/>
    </row>
    <row r="40" spans="1:9" x14ac:dyDescent="0.2">
      <c r="A40" s="3" t="s">
        <v>52</v>
      </c>
      <c r="B40" s="68">
        <v>41951</v>
      </c>
      <c r="C40" s="68">
        <v>220</v>
      </c>
      <c r="D40" s="70">
        <v>8671</v>
      </c>
      <c r="I40" s="12"/>
    </row>
    <row r="41" spans="1:9" x14ac:dyDescent="0.2">
      <c r="A41" s="3" t="s">
        <v>12</v>
      </c>
      <c r="B41" s="68">
        <f>19055+8671-2024+428</f>
        <v>26130</v>
      </c>
      <c r="C41" s="68">
        <v>23589</v>
      </c>
      <c r="D41" s="70">
        <v>0</v>
      </c>
      <c r="I41" s="12"/>
    </row>
    <row r="42" spans="1:9" ht="57" x14ac:dyDescent="0.2">
      <c r="A42" s="2" t="s">
        <v>6</v>
      </c>
      <c r="B42" s="204">
        <v>84314</v>
      </c>
      <c r="C42" s="70">
        <v>91158</v>
      </c>
      <c r="D42" s="70">
        <v>81636</v>
      </c>
      <c r="I42" s="12"/>
    </row>
    <row r="43" spans="1:9" x14ac:dyDescent="0.2">
      <c r="A43" s="2" t="s">
        <v>43</v>
      </c>
      <c r="B43" s="70">
        <v>0</v>
      </c>
      <c r="C43" s="70">
        <v>0</v>
      </c>
      <c r="D43" s="70">
        <v>0</v>
      </c>
      <c r="I43" s="12"/>
    </row>
    <row r="44" spans="1:9" x14ac:dyDescent="0.2">
      <c r="A44" s="3" t="s">
        <v>53</v>
      </c>
      <c r="B44" s="70">
        <v>113982</v>
      </c>
      <c r="C44" s="70">
        <v>31234</v>
      </c>
      <c r="D44" s="70">
        <v>36337</v>
      </c>
      <c r="I44" s="12"/>
    </row>
    <row r="45" spans="1:9" x14ac:dyDescent="0.2">
      <c r="A45" s="3" t="s">
        <v>13</v>
      </c>
      <c r="B45" s="68">
        <f>2063402-[1]Лист3!B16+[1]Лист3!B17</f>
        <v>2059378</v>
      </c>
      <c r="C45" s="68">
        <v>712590</v>
      </c>
      <c r="D45" s="68">
        <v>466020</v>
      </c>
      <c r="I45" s="12"/>
    </row>
    <row r="46" spans="1:9" x14ac:dyDescent="0.2">
      <c r="A46" s="6"/>
      <c r="B46" s="3"/>
      <c r="C46" s="3"/>
      <c r="I46" s="12"/>
    </row>
    <row r="47" spans="1:9" ht="15" x14ac:dyDescent="0.25">
      <c r="A47" s="5" t="s">
        <v>14</v>
      </c>
      <c r="B47" s="21">
        <f>SUM(B36:B45)</f>
        <v>25647779</v>
      </c>
      <c r="C47" s="21">
        <f>SUM(C36:C45)</f>
        <v>15958433</v>
      </c>
      <c r="D47" s="21">
        <f>SUM(D36:D45)</f>
        <v>19460064</v>
      </c>
      <c r="I47" s="12"/>
    </row>
    <row r="48" spans="1:9" x14ac:dyDescent="0.2">
      <c r="A48" s="2"/>
      <c r="B48" s="20"/>
      <c r="D48" s="24"/>
      <c r="I48" s="12"/>
    </row>
    <row r="49" spans="1:9" ht="12.75" customHeight="1" x14ac:dyDescent="0.25">
      <c r="A49" s="2" t="s">
        <v>0</v>
      </c>
      <c r="B49" s="60"/>
      <c r="C49" s="15"/>
      <c r="D49" s="15"/>
      <c r="I49" s="12"/>
    </row>
    <row r="50" spans="1:9" x14ac:dyDescent="0.2">
      <c r="A50" s="2" t="s">
        <v>27</v>
      </c>
      <c r="B50" s="68">
        <v>2212921</v>
      </c>
      <c r="C50" s="68">
        <v>1936748</v>
      </c>
      <c r="D50" s="68">
        <v>1936748</v>
      </c>
      <c r="I50" s="12"/>
    </row>
    <row r="51" spans="1:9" x14ac:dyDescent="0.2">
      <c r="A51" s="3" t="s">
        <v>15</v>
      </c>
      <c r="B51" s="70">
        <v>0</v>
      </c>
      <c r="C51" s="70">
        <v>0</v>
      </c>
      <c r="D51" s="70">
        <v>0</v>
      </c>
      <c r="I51" s="12"/>
    </row>
    <row r="52" spans="1:9" x14ac:dyDescent="0.2">
      <c r="A52" s="3" t="s">
        <v>16</v>
      </c>
      <c r="B52" s="71">
        <f>D52+[1]осп_МСФО!B37-276179</f>
        <v>2184951.7740000002</v>
      </c>
      <c r="C52" s="71">
        <v>427860</v>
      </c>
      <c r="D52" s="71">
        <v>415979</v>
      </c>
      <c r="I52" s="12"/>
    </row>
    <row r="53" spans="1:9" x14ac:dyDescent="0.2">
      <c r="A53" s="2"/>
      <c r="B53" s="16"/>
      <c r="D53" s="24"/>
      <c r="I53" s="12"/>
    </row>
    <row r="54" spans="1:9" ht="15" x14ac:dyDescent="0.25">
      <c r="A54" s="7" t="s">
        <v>28</v>
      </c>
      <c r="B54" s="22">
        <f>SUM(B50:B52)</f>
        <v>4397872.7740000002</v>
      </c>
      <c r="C54" s="22">
        <f>SUM(C50:C52)</f>
        <v>2364608</v>
      </c>
      <c r="D54" s="22">
        <f>SUM(D50:D52)</f>
        <v>2352727</v>
      </c>
      <c r="I54" s="12"/>
    </row>
    <row r="55" spans="1:9" ht="15" x14ac:dyDescent="0.25">
      <c r="A55" s="7"/>
      <c r="B55" s="22"/>
      <c r="D55" s="24"/>
      <c r="I55" s="12"/>
    </row>
    <row r="56" spans="1:9" ht="15.75" thickBot="1" x14ac:dyDescent="0.3">
      <c r="A56" s="11" t="s">
        <v>29</v>
      </c>
      <c r="B56" s="23">
        <f>B47+B54</f>
        <v>30045651.774</v>
      </c>
      <c r="C56" s="23">
        <f>C47+C54</f>
        <v>18323041</v>
      </c>
      <c r="D56" s="23">
        <f>D47+D54</f>
        <v>21812791</v>
      </c>
      <c r="I56" s="12"/>
    </row>
    <row r="57" spans="1:9" ht="15" thickTop="1" x14ac:dyDescent="0.2">
      <c r="F57" s="12"/>
      <c r="G57" s="12"/>
      <c r="H57" s="12"/>
      <c r="I57" s="12"/>
    </row>
    <row r="58" spans="1:9" ht="15" x14ac:dyDescent="0.25">
      <c r="A58" s="11"/>
      <c r="B58" s="22"/>
      <c r="C58" s="17"/>
      <c r="F58" s="12"/>
      <c r="G58" s="12"/>
      <c r="H58" s="12"/>
      <c r="I58" s="12"/>
    </row>
    <row r="59" spans="1:9" ht="15" x14ac:dyDescent="0.25">
      <c r="A59" s="11"/>
      <c r="B59" s="22"/>
      <c r="C59" s="17"/>
    </row>
    <row r="60" spans="1:9" ht="15" x14ac:dyDescent="0.25">
      <c r="A60" s="11"/>
      <c r="B60" s="22"/>
      <c r="C60" s="17"/>
    </row>
    <row r="61" spans="1:9" ht="15" x14ac:dyDescent="0.25">
      <c r="A61" s="11"/>
      <c r="B61" s="22"/>
      <c r="C61" s="17"/>
    </row>
    <row r="62" spans="1:9" x14ac:dyDescent="0.2">
      <c r="A62" s="2"/>
    </row>
    <row r="63" spans="1:9" x14ac:dyDescent="0.2">
      <c r="A63" s="12"/>
    </row>
    <row r="64" spans="1:9" x14ac:dyDescent="0.2">
      <c r="A64" s="3" t="s">
        <v>31</v>
      </c>
      <c r="C64" s="45" t="s">
        <v>54</v>
      </c>
    </row>
    <row r="65" spans="1:4" x14ac:dyDescent="0.2">
      <c r="C65" s="45"/>
    </row>
    <row r="66" spans="1:4" x14ac:dyDescent="0.2">
      <c r="C66" s="45"/>
    </row>
    <row r="67" spans="1:4" x14ac:dyDescent="0.2">
      <c r="A67" s="48" t="s">
        <v>44</v>
      </c>
      <c r="C67" s="72" t="s">
        <v>45</v>
      </c>
    </row>
    <row r="70" spans="1:4" x14ac:dyDescent="0.2">
      <c r="A70" s="3" t="s">
        <v>46</v>
      </c>
    </row>
    <row r="71" spans="1:4" ht="42.75" x14ac:dyDescent="0.2">
      <c r="A71" s="73" t="s">
        <v>192</v>
      </c>
      <c r="B71" s="205">
        <v>-7444</v>
      </c>
      <c r="C71" s="205">
        <v>0</v>
      </c>
      <c r="D71" s="205">
        <v>0</v>
      </c>
    </row>
    <row r="72" spans="1:4" ht="28.5" x14ac:dyDescent="0.2">
      <c r="A72" s="73" t="s">
        <v>193</v>
      </c>
      <c r="B72" s="205">
        <v>-732826</v>
      </c>
      <c r="C72" s="205">
        <v>-625668</v>
      </c>
      <c r="D72" s="205">
        <v>-578832</v>
      </c>
    </row>
    <row r="73" spans="1:4" ht="42.75" x14ac:dyDescent="0.2">
      <c r="A73" s="73" t="s">
        <v>194</v>
      </c>
      <c r="B73" s="205">
        <v>-440</v>
      </c>
      <c r="C73" s="205">
        <v>0</v>
      </c>
      <c r="D73" s="205">
        <v>0</v>
      </c>
    </row>
    <row r="74" spans="1:4" ht="28.5" x14ac:dyDescent="0.2">
      <c r="A74" s="73" t="s">
        <v>47</v>
      </c>
      <c r="B74" s="205">
        <v>12909</v>
      </c>
      <c r="C74" s="205">
        <v>10175</v>
      </c>
      <c r="D74" s="206">
        <v>11372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zoomScaleNormal="100" workbookViewId="0">
      <selection activeCell="B46" sqref="B46:C47"/>
    </sheetView>
  </sheetViews>
  <sheetFormatPr defaultRowHeight="18" x14ac:dyDescent="0.25"/>
  <cols>
    <col min="1" max="1" width="57.42578125" style="32" customWidth="1"/>
    <col min="2" max="2" width="20.42578125" style="32" customWidth="1"/>
    <col min="3" max="3" width="23.5703125" style="32" customWidth="1"/>
    <col min="4" max="4" width="9.140625" style="32"/>
    <col min="5" max="5" width="11.5703125" style="32" bestFit="1" customWidth="1"/>
    <col min="6" max="6" width="20.42578125" style="32" customWidth="1"/>
    <col min="7" max="7" width="23.5703125" style="32" customWidth="1"/>
    <col min="8" max="8" width="24.5703125" style="32" customWidth="1"/>
    <col min="9" max="16384" width="9.140625" style="32"/>
  </cols>
  <sheetData>
    <row r="1" spans="1:10" x14ac:dyDescent="0.25">
      <c r="A1" s="49"/>
      <c r="B1" s="50"/>
      <c r="C1" s="50"/>
    </row>
    <row r="2" spans="1:10" x14ac:dyDescent="0.25">
      <c r="A2" s="51" t="s">
        <v>207</v>
      </c>
      <c r="B2" s="51"/>
      <c r="C2" s="51"/>
    </row>
    <row r="3" spans="1:10" x14ac:dyDescent="0.25">
      <c r="A3" s="46"/>
      <c r="B3" s="47"/>
      <c r="C3" s="47"/>
    </row>
    <row r="4" spans="1:10" ht="24.75" customHeight="1" x14ac:dyDescent="0.25">
      <c r="A4" s="25"/>
      <c r="B4" s="26"/>
      <c r="C4" s="29"/>
    </row>
    <row r="5" spans="1:10" x14ac:dyDescent="0.25">
      <c r="A5" s="31"/>
      <c r="B5" s="28" t="s">
        <v>205</v>
      </c>
      <c r="C5" s="28" t="s">
        <v>206</v>
      </c>
      <c r="E5" s="53"/>
      <c r="F5" s="53"/>
      <c r="G5" s="53"/>
      <c r="H5" s="53"/>
      <c r="I5" s="53"/>
      <c r="J5" s="53"/>
    </row>
    <row r="6" spans="1:10" ht="18.75" thickBot="1" x14ac:dyDescent="0.3">
      <c r="A6" s="31"/>
      <c r="B6" s="27" t="s">
        <v>30</v>
      </c>
      <c r="C6" s="27" t="s">
        <v>30</v>
      </c>
      <c r="E6" s="53"/>
      <c r="F6" s="53"/>
      <c r="G6" s="53"/>
      <c r="H6" s="53"/>
      <c r="I6" s="53"/>
      <c r="J6" s="53"/>
    </row>
    <row r="7" spans="1:10" ht="29.25" x14ac:dyDescent="0.25">
      <c r="A7" s="1" t="s">
        <v>55</v>
      </c>
      <c r="B7" s="189">
        <v>1398817</v>
      </c>
      <c r="C7" s="66">
        <v>1091550</v>
      </c>
      <c r="E7" s="53"/>
      <c r="F7" s="53"/>
      <c r="G7" s="53"/>
      <c r="H7" s="53"/>
      <c r="I7" s="53"/>
      <c r="J7" s="53"/>
    </row>
    <row r="8" spans="1:10" x14ac:dyDescent="0.25">
      <c r="A8" s="3" t="s">
        <v>56</v>
      </c>
      <c r="B8" s="189">
        <v>2602.7739999999999</v>
      </c>
      <c r="C8" s="66">
        <v>1760</v>
      </c>
      <c r="G8" s="54"/>
      <c r="H8" s="53"/>
      <c r="I8" s="53"/>
      <c r="J8" s="53"/>
    </row>
    <row r="9" spans="1:10" x14ac:dyDescent="0.25">
      <c r="A9" s="3" t="s">
        <v>57</v>
      </c>
      <c r="B9" s="66">
        <v>-309846</v>
      </c>
      <c r="C9" s="66">
        <v>-266842</v>
      </c>
      <c r="G9" s="55"/>
      <c r="H9" s="53"/>
      <c r="I9" s="53"/>
      <c r="J9" s="53"/>
    </row>
    <row r="10" spans="1:10" ht="28.5" x14ac:dyDescent="0.25">
      <c r="A10" s="34" t="s">
        <v>59</v>
      </c>
      <c r="B10" s="61">
        <f>SUM(B7:B9)</f>
        <v>1091573.774</v>
      </c>
      <c r="C10" s="61">
        <f>SUM(C7:C9)</f>
        <v>826468</v>
      </c>
      <c r="G10" s="56"/>
      <c r="H10" s="53"/>
      <c r="I10" s="53"/>
      <c r="J10" s="53"/>
    </row>
    <row r="11" spans="1:10" ht="28.5" x14ac:dyDescent="0.25">
      <c r="A11" s="34" t="s">
        <v>41</v>
      </c>
      <c r="B11" s="66">
        <f>[1]Лист3!B29+[1]Лист3!B33</f>
        <v>-187877</v>
      </c>
      <c r="C11" s="66">
        <v>7367</v>
      </c>
      <c r="G11" s="52"/>
      <c r="H11" s="53"/>
      <c r="I11" s="53"/>
      <c r="J11" s="53"/>
    </row>
    <row r="12" spans="1:10" x14ac:dyDescent="0.25">
      <c r="A12" s="41" t="s">
        <v>32</v>
      </c>
      <c r="B12" s="36">
        <f>B10+B11</f>
        <v>903696.77399999998</v>
      </c>
      <c r="C12" s="36">
        <f>C10+C11</f>
        <v>833835</v>
      </c>
      <c r="G12" s="40"/>
      <c r="H12" s="53"/>
      <c r="I12" s="53"/>
      <c r="J12" s="53"/>
    </row>
    <row r="13" spans="1:10" x14ac:dyDescent="0.25">
      <c r="A13" s="3" t="s">
        <v>69</v>
      </c>
      <c r="B13" s="207">
        <v>9176</v>
      </c>
      <c r="C13" s="208">
        <v>0</v>
      </c>
      <c r="G13" s="40"/>
      <c r="H13" s="53"/>
      <c r="I13" s="53"/>
      <c r="J13" s="53"/>
    </row>
    <row r="14" spans="1:10" x14ac:dyDescent="0.25">
      <c r="A14" s="3" t="s">
        <v>70</v>
      </c>
      <c r="B14" s="208">
        <v>0</v>
      </c>
      <c r="C14" s="208">
        <v>0</v>
      </c>
      <c r="G14" s="40"/>
      <c r="H14" s="53"/>
      <c r="I14" s="53"/>
      <c r="J14" s="53"/>
    </row>
    <row r="15" spans="1:10" ht="43.5" x14ac:dyDescent="0.25">
      <c r="A15" s="73" t="s">
        <v>71</v>
      </c>
      <c r="B15" s="190">
        <f>B13+B14</f>
        <v>9176</v>
      </c>
      <c r="C15" s="191">
        <f>C13+C14</f>
        <v>0</v>
      </c>
      <c r="G15" s="40"/>
      <c r="H15" s="53"/>
      <c r="I15" s="53"/>
      <c r="J15" s="53"/>
    </row>
    <row r="16" spans="1:10" ht="43.5" x14ac:dyDescent="0.25">
      <c r="A16" s="73" t="s">
        <v>72</v>
      </c>
      <c r="B16" s="66">
        <v>-440</v>
      </c>
      <c r="C16" s="208">
        <v>0</v>
      </c>
      <c r="G16" s="34"/>
      <c r="H16" s="53"/>
      <c r="I16" s="53"/>
      <c r="J16" s="53"/>
    </row>
    <row r="17" spans="1:10" x14ac:dyDescent="0.25">
      <c r="A17" s="3" t="s">
        <v>73</v>
      </c>
      <c r="B17" s="40">
        <f>B15+B16</f>
        <v>8736</v>
      </c>
      <c r="C17" s="40">
        <f>C15+C16</f>
        <v>0</v>
      </c>
      <c r="G17" s="40"/>
      <c r="H17" s="53"/>
      <c r="I17" s="53"/>
      <c r="J17" s="53"/>
    </row>
    <row r="18" spans="1:10" x14ac:dyDescent="0.25">
      <c r="A18" s="3" t="s">
        <v>33</v>
      </c>
      <c r="B18" s="189">
        <v>799868</v>
      </c>
      <c r="C18" s="66">
        <v>387823</v>
      </c>
      <c r="G18" s="55"/>
      <c r="H18" s="53"/>
      <c r="I18" s="53"/>
      <c r="J18" s="53"/>
    </row>
    <row r="19" spans="1:10" x14ac:dyDescent="0.25">
      <c r="A19" s="3" t="s">
        <v>195</v>
      </c>
      <c r="B19" s="189">
        <v>1489</v>
      </c>
      <c r="C19" s="82">
        <v>0</v>
      </c>
      <c r="G19" s="55"/>
      <c r="H19" s="53"/>
      <c r="I19" s="53"/>
      <c r="J19" s="53"/>
    </row>
    <row r="20" spans="1:10" x14ac:dyDescent="0.25">
      <c r="A20" s="3" t="s">
        <v>34</v>
      </c>
      <c r="B20" s="66">
        <v>-809257</v>
      </c>
      <c r="C20" s="66">
        <v>-286715</v>
      </c>
      <c r="G20" s="58"/>
      <c r="H20" s="53"/>
      <c r="I20" s="53"/>
      <c r="J20" s="53"/>
    </row>
    <row r="21" spans="1:10" x14ac:dyDescent="0.25">
      <c r="A21" s="3" t="s">
        <v>196</v>
      </c>
      <c r="B21" s="209">
        <v>0</v>
      </c>
      <c r="C21" s="82">
        <v>0</v>
      </c>
      <c r="G21" s="58"/>
      <c r="H21" s="53"/>
      <c r="I21" s="53"/>
      <c r="J21" s="53"/>
    </row>
    <row r="22" spans="1:10" ht="29.25" x14ac:dyDescent="0.25">
      <c r="A22" s="73" t="s">
        <v>60</v>
      </c>
      <c r="B22" s="189">
        <v>65044</v>
      </c>
      <c r="C22" s="66">
        <v>50832</v>
      </c>
      <c r="G22" s="58"/>
      <c r="H22" s="53"/>
      <c r="I22" s="53"/>
      <c r="J22" s="53"/>
    </row>
    <row r="23" spans="1:10" x14ac:dyDescent="0.25">
      <c r="A23" s="3" t="s">
        <v>35</v>
      </c>
      <c r="B23" s="189">
        <v>2798491</v>
      </c>
      <c r="C23" s="66">
        <v>299652</v>
      </c>
      <c r="G23" s="58"/>
      <c r="H23" s="53"/>
      <c r="I23" s="53"/>
      <c r="J23" s="53"/>
    </row>
    <row r="24" spans="1:10" x14ac:dyDescent="0.25">
      <c r="A24" s="73" t="s">
        <v>74</v>
      </c>
      <c r="B24" s="84">
        <v>-143</v>
      </c>
      <c r="C24" s="84">
        <v>-8</v>
      </c>
      <c r="G24" s="58"/>
      <c r="H24" s="53"/>
      <c r="I24" s="53"/>
      <c r="J24" s="53"/>
    </row>
    <row r="25" spans="1:10" x14ac:dyDescent="0.25">
      <c r="A25" s="37" t="s">
        <v>61</v>
      </c>
      <c r="B25" s="192">
        <v>6565</v>
      </c>
      <c r="C25" s="74">
        <v>35106</v>
      </c>
      <c r="D25" s="33"/>
      <c r="G25" s="58"/>
      <c r="H25" s="53"/>
      <c r="I25" s="53"/>
      <c r="J25" s="53"/>
    </row>
    <row r="26" spans="1:10" ht="18.75" customHeight="1" x14ac:dyDescent="0.25">
      <c r="A26" s="35" t="s">
        <v>37</v>
      </c>
      <c r="B26" s="38">
        <f>SUM(B18:B25)</f>
        <v>2862057</v>
      </c>
      <c r="C26" s="38">
        <f>SUM(C18:C25)</f>
        <v>486690</v>
      </c>
      <c r="G26" s="38"/>
      <c r="H26" s="53"/>
      <c r="I26" s="53"/>
      <c r="J26" s="53"/>
    </row>
    <row r="27" spans="1:10" x14ac:dyDescent="0.25">
      <c r="A27" s="35"/>
      <c r="B27" s="63"/>
      <c r="C27" s="62"/>
      <c r="G27" s="57"/>
      <c r="H27" s="53"/>
      <c r="I27" s="53"/>
      <c r="J27" s="53"/>
    </row>
    <row r="28" spans="1:10" x14ac:dyDescent="0.25">
      <c r="A28" s="83" t="s">
        <v>75</v>
      </c>
      <c r="B28" s="66">
        <v>-1455461</v>
      </c>
      <c r="C28" s="66">
        <v>-982164</v>
      </c>
      <c r="G28" s="57"/>
      <c r="H28" s="53"/>
      <c r="I28" s="53"/>
      <c r="J28" s="53"/>
    </row>
    <row r="29" spans="1:10" ht="29.25" x14ac:dyDescent="0.25">
      <c r="A29" s="47" t="s">
        <v>76</v>
      </c>
      <c r="B29" s="66">
        <f>-62691+[1]Лист3!X16-[1]Лист3!X17</f>
        <v>-63277</v>
      </c>
      <c r="C29" s="84">
        <v>-10181</v>
      </c>
      <c r="G29" s="58"/>
      <c r="H29" s="53"/>
      <c r="I29" s="53"/>
      <c r="J29" s="53"/>
    </row>
    <row r="30" spans="1:10" ht="18.75" thickBot="1" x14ac:dyDescent="0.3">
      <c r="A30" s="39" t="s">
        <v>75</v>
      </c>
      <c r="B30" s="64">
        <f>B28+B29</f>
        <v>-1518738</v>
      </c>
      <c r="C30" s="64">
        <f t="shared" ref="C30" si="0">C28+C29</f>
        <v>-992345</v>
      </c>
      <c r="F30" s="34"/>
      <c r="G30" s="56"/>
      <c r="H30" s="53"/>
      <c r="I30" s="53"/>
      <c r="J30" s="53"/>
    </row>
    <row r="31" spans="1:10" ht="18.75" thickTop="1" x14ac:dyDescent="0.25">
      <c r="B31" s="52"/>
      <c r="C31" s="52"/>
      <c r="F31" s="31"/>
      <c r="G31" s="52"/>
      <c r="H31" s="53"/>
      <c r="I31" s="53"/>
      <c r="J31" s="53"/>
    </row>
    <row r="32" spans="1:10" ht="18.75" thickBot="1" x14ac:dyDescent="0.3">
      <c r="A32" s="34" t="s">
        <v>62</v>
      </c>
      <c r="B32" s="193">
        <f>B12+B26+B30+B17</f>
        <v>2255751.7740000002</v>
      </c>
      <c r="C32" s="75">
        <f>C12+C26+C30+C17</f>
        <v>328180</v>
      </c>
      <c r="F32" s="31"/>
      <c r="G32" s="52"/>
      <c r="H32" s="53"/>
      <c r="I32" s="53"/>
      <c r="J32" s="53"/>
    </row>
    <row r="33" spans="1:10" ht="18.75" thickTop="1" x14ac:dyDescent="0.25">
      <c r="A33" s="41"/>
      <c r="B33" s="40"/>
      <c r="C33" s="62"/>
      <c r="G33" s="57"/>
      <c r="H33" s="53"/>
      <c r="I33" s="53"/>
      <c r="J33" s="53"/>
    </row>
    <row r="34" spans="1:10" x14ac:dyDescent="0.25">
      <c r="A34" s="3" t="s">
        <v>36</v>
      </c>
      <c r="B34" s="210">
        <v>-210600</v>
      </c>
      <c r="C34" s="210">
        <v>-19975</v>
      </c>
      <c r="G34" s="44"/>
      <c r="H34" s="53"/>
      <c r="I34" s="53"/>
      <c r="J34" s="53"/>
    </row>
    <row r="35" spans="1:10" ht="18.75" thickBot="1" x14ac:dyDescent="0.3">
      <c r="A35" s="41" t="s">
        <v>38</v>
      </c>
      <c r="B35" s="76">
        <f>B32+B34</f>
        <v>2045151.7740000002</v>
      </c>
      <c r="C35" s="76">
        <f>C32+C34</f>
        <v>308205</v>
      </c>
      <c r="G35" s="42"/>
      <c r="H35" s="53"/>
      <c r="I35" s="53"/>
      <c r="J35" s="53"/>
    </row>
    <row r="36" spans="1:10" ht="18.75" thickTop="1" x14ac:dyDescent="0.25">
      <c r="A36" s="41"/>
      <c r="B36" s="42"/>
      <c r="C36" s="40"/>
      <c r="G36" s="40"/>
      <c r="H36" s="53"/>
      <c r="I36" s="53"/>
      <c r="J36" s="53"/>
    </row>
    <row r="37" spans="1:10" ht="18.75" thickBot="1" x14ac:dyDescent="0.3">
      <c r="A37" s="41" t="s">
        <v>39</v>
      </c>
      <c r="B37" s="65">
        <f>B35</f>
        <v>2045151.7740000002</v>
      </c>
      <c r="C37" s="65">
        <f>C35</f>
        <v>308205</v>
      </c>
      <c r="G37" s="42"/>
      <c r="H37" s="53"/>
      <c r="I37" s="53"/>
      <c r="J37" s="53"/>
    </row>
    <row r="38" spans="1:10" ht="18.75" thickTop="1" x14ac:dyDescent="0.25">
      <c r="A38" s="41" t="s">
        <v>40</v>
      </c>
      <c r="B38" s="211">
        <f>B37*1000/442584137</f>
        <v>4.6209332938654333</v>
      </c>
      <c r="C38" s="211">
        <f>C37/387349513*1000</f>
        <v>0.79567674582309333</v>
      </c>
      <c r="G38" s="43"/>
      <c r="H38" s="53"/>
      <c r="I38" s="53"/>
      <c r="J38" s="53"/>
    </row>
    <row r="39" spans="1:10" x14ac:dyDescent="0.25">
      <c r="A39" s="3"/>
      <c r="B39" s="4"/>
      <c r="C39" s="31"/>
      <c r="E39" s="53"/>
      <c r="F39" s="53"/>
      <c r="G39" s="53"/>
      <c r="H39" s="53"/>
      <c r="I39" s="53"/>
      <c r="J39" s="53"/>
    </row>
    <row r="40" spans="1:10" x14ac:dyDescent="0.25">
      <c r="A40" s="3" t="s">
        <v>31</v>
      </c>
      <c r="B40" s="3"/>
      <c r="C40" s="45" t="s">
        <v>54</v>
      </c>
      <c r="E40" s="53"/>
      <c r="F40" s="53"/>
      <c r="G40" s="53"/>
      <c r="H40" s="53"/>
      <c r="I40" s="53"/>
      <c r="J40" s="53"/>
    </row>
    <row r="41" spans="1:10" x14ac:dyDescent="0.25">
      <c r="A41" s="3"/>
      <c r="B41" s="3"/>
      <c r="C41" s="45"/>
      <c r="E41" s="53"/>
      <c r="F41" s="53"/>
      <c r="G41" s="53"/>
      <c r="H41" s="53"/>
      <c r="I41" s="53"/>
      <c r="J41" s="53"/>
    </row>
    <row r="42" spans="1:10" x14ac:dyDescent="0.25">
      <c r="A42" s="3"/>
      <c r="B42" s="3"/>
      <c r="C42" s="45"/>
    </row>
    <row r="43" spans="1:10" x14ac:dyDescent="0.25">
      <c r="A43" s="48" t="s">
        <v>44</v>
      </c>
      <c r="B43" s="3"/>
      <c r="C43" s="45" t="s">
        <v>45</v>
      </c>
    </row>
    <row r="46" spans="1:10" x14ac:dyDescent="0.25">
      <c r="A46" s="3" t="s">
        <v>48</v>
      </c>
      <c r="B46" s="206">
        <v>2084373.7740000002</v>
      </c>
      <c r="C46" s="206">
        <v>198066</v>
      </c>
    </row>
    <row r="47" spans="1:10" x14ac:dyDescent="0.25">
      <c r="A47" s="3" t="s">
        <v>49</v>
      </c>
      <c r="B47" s="211">
        <v>4.7095537317009626</v>
      </c>
      <c r="C47" s="211">
        <v>0.51133664391621425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topLeftCell="A43" workbookViewId="0">
      <selection activeCell="B48" sqref="B48:C50"/>
    </sheetView>
  </sheetViews>
  <sheetFormatPr defaultRowHeight="14.25" x14ac:dyDescent="0.2"/>
  <cols>
    <col min="1" max="1" width="63.140625" style="85" customWidth="1"/>
    <col min="2" max="2" width="14.85546875" style="85" customWidth="1"/>
    <col min="3" max="3" width="14.42578125" style="85" customWidth="1"/>
    <col min="4" max="4" width="10" style="85" bestFit="1" customWidth="1"/>
    <col min="5" max="5" width="62.28515625" style="85" customWidth="1"/>
    <col min="6" max="256" width="9.140625" style="85"/>
    <col min="257" max="257" width="63.140625" style="85" customWidth="1"/>
    <col min="258" max="258" width="14.85546875" style="85" customWidth="1"/>
    <col min="259" max="259" width="14.42578125" style="85" customWidth="1"/>
    <col min="260" max="260" width="10" style="85" bestFit="1" customWidth="1"/>
    <col min="261" max="261" width="62.28515625" style="85" customWidth="1"/>
    <col min="262" max="512" width="9.140625" style="85"/>
    <col min="513" max="513" width="63.140625" style="85" customWidth="1"/>
    <col min="514" max="514" width="14.85546875" style="85" customWidth="1"/>
    <col min="515" max="515" width="14.42578125" style="85" customWidth="1"/>
    <col min="516" max="516" width="10" style="85" bestFit="1" customWidth="1"/>
    <col min="517" max="517" width="62.28515625" style="85" customWidth="1"/>
    <col min="518" max="768" width="9.140625" style="85"/>
    <col min="769" max="769" width="63.140625" style="85" customWidth="1"/>
    <col min="770" max="770" width="14.85546875" style="85" customWidth="1"/>
    <col min="771" max="771" width="14.42578125" style="85" customWidth="1"/>
    <col min="772" max="772" width="10" style="85" bestFit="1" customWidth="1"/>
    <col min="773" max="773" width="62.28515625" style="85" customWidth="1"/>
    <col min="774" max="1024" width="9.140625" style="85"/>
    <col min="1025" max="1025" width="63.140625" style="85" customWidth="1"/>
    <col min="1026" max="1026" width="14.85546875" style="85" customWidth="1"/>
    <col min="1027" max="1027" width="14.42578125" style="85" customWidth="1"/>
    <col min="1028" max="1028" width="10" style="85" bestFit="1" customWidth="1"/>
    <col min="1029" max="1029" width="62.28515625" style="85" customWidth="1"/>
    <col min="1030" max="1280" width="9.140625" style="85"/>
    <col min="1281" max="1281" width="63.140625" style="85" customWidth="1"/>
    <col min="1282" max="1282" width="14.85546875" style="85" customWidth="1"/>
    <col min="1283" max="1283" width="14.42578125" style="85" customWidth="1"/>
    <col min="1284" max="1284" width="10" style="85" bestFit="1" customWidth="1"/>
    <col min="1285" max="1285" width="62.28515625" style="85" customWidth="1"/>
    <col min="1286" max="1536" width="9.140625" style="85"/>
    <col min="1537" max="1537" width="63.140625" style="85" customWidth="1"/>
    <col min="1538" max="1538" width="14.85546875" style="85" customWidth="1"/>
    <col min="1539" max="1539" width="14.42578125" style="85" customWidth="1"/>
    <col min="1540" max="1540" width="10" style="85" bestFit="1" customWidth="1"/>
    <col min="1541" max="1541" width="62.28515625" style="85" customWidth="1"/>
    <col min="1542" max="1792" width="9.140625" style="85"/>
    <col min="1793" max="1793" width="63.140625" style="85" customWidth="1"/>
    <col min="1794" max="1794" width="14.85546875" style="85" customWidth="1"/>
    <col min="1795" max="1795" width="14.42578125" style="85" customWidth="1"/>
    <col min="1796" max="1796" width="10" style="85" bestFit="1" customWidth="1"/>
    <col min="1797" max="1797" width="62.28515625" style="85" customWidth="1"/>
    <col min="1798" max="2048" width="9.140625" style="85"/>
    <col min="2049" max="2049" width="63.140625" style="85" customWidth="1"/>
    <col min="2050" max="2050" width="14.85546875" style="85" customWidth="1"/>
    <col min="2051" max="2051" width="14.42578125" style="85" customWidth="1"/>
    <col min="2052" max="2052" width="10" style="85" bestFit="1" customWidth="1"/>
    <col min="2053" max="2053" width="62.28515625" style="85" customWidth="1"/>
    <col min="2054" max="2304" width="9.140625" style="85"/>
    <col min="2305" max="2305" width="63.140625" style="85" customWidth="1"/>
    <col min="2306" max="2306" width="14.85546875" style="85" customWidth="1"/>
    <col min="2307" max="2307" width="14.42578125" style="85" customWidth="1"/>
    <col min="2308" max="2308" width="10" style="85" bestFit="1" customWidth="1"/>
    <col min="2309" max="2309" width="62.28515625" style="85" customWidth="1"/>
    <col min="2310" max="2560" width="9.140625" style="85"/>
    <col min="2561" max="2561" width="63.140625" style="85" customWidth="1"/>
    <col min="2562" max="2562" width="14.85546875" style="85" customWidth="1"/>
    <col min="2563" max="2563" width="14.42578125" style="85" customWidth="1"/>
    <col min="2564" max="2564" width="10" style="85" bestFit="1" customWidth="1"/>
    <col min="2565" max="2565" width="62.28515625" style="85" customWidth="1"/>
    <col min="2566" max="2816" width="9.140625" style="85"/>
    <col min="2817" max="2817" width="63.140625" style="85" customWidth="1"/>
    <col min="2818" max="2818" width="14.85546875" style="85" customWidth="1"/>
    <col min="2819" max="2819" width="14.42578125" style="85" customWidth="1"/>
    <col min="2820" max="2820" width="10" style="85" bestFit="1" customWidth="1"/>
    <col min="2821" max="2821" width="62.28515625" style="85" customWidth="1"/>
    <col min="2822" max="3072" width="9.140625" style="85"/>
    <col min="3073" max="3073" width="63.140625" style="85" customWidth="1"/>
    <col min="3074" max="3074" width="14.85546875" style="85" customWidth="1"/>
    <col min="3075" max="3075" width="14.42578125" style="85" customWidth="1"/>
    <col min="3076" max="3076" width="10" style="85" bestFit="1" customWidth="1"/>
    <col min="3077" max="3077" width="62.28515625" style="85" customWidth="1"/>
    <col min="3078" max="3328" width="9.140625" style="85"/>
    <col min="3329" max="3329" width="63.140625" style="85" customWidth="1"/>
    <col min="3330" max="3330" width="14.85546875" style="85" customWidth="1"/>
    <col min="3331" max="3331" width="14.42578125" style="85" customWidth="1"/>
    <col min="3332" max="3332" width="10" style="85" bestFit="1" customWidth="1"/>
    <col min="3333" max="3333" width="62.28515625" style="85" customWidth="1"/>
    <col min="3334" max="3584" width="9.140625" style="85"/>
    <col min="3585" max="3585" width="63.140625" style="85" customWidth="1"/>
    <col min="3586" max="3586" width="14.85546875" style="85" customWidth="1"/>
    <col min="3587" max="3587" width="14.42578125" style="85" customWidth="1"/>
    <col min="3588" max="3588" width="10" style="85" bestFit="1" customWidth="1"/>
    <col min="3589" max="3589" width="62.28515625" style="85" customWidth="1"/>
    <col min="3590" max="3840" width="9.140625" style="85"/>
    <col min="3841" max="3841" width="63.140625" style="85" customWidth="1"/>
    <col min="3842" max="3842" width="14.85546875" style="85" customWidth="1"/>
    <col min="3843" max="3843" width="14.42578125" style="85" customWidth="1"/>
    <col min="3844" max="3844" width="10" style="85" bestFit="1" customWidth="1"/>
    <col min="3845" max="3845" width="62.28515625" style="85" customWidth="1"/>
    <col min="3846" max="4096" width="9.140625" style="85"/>
    <col min="4097" max="4097" width="63.140625" style="85" customWidth="1"/>
    <col min="4098" max="4098" width="14.85546875" style="85" customWidth="1"/>
    <col min="4099" max="4099" width="14.42578125" style="85" customWidth="1"/>
    <col min="4100" max="4100" width="10" style="85" bestFit="1" customWidth="1"/>
    <col min="4101" max="4101" width="62.28515625" style="85" customWidth="1"/>
    <col min="4102" max="4352" width="9.140625" style="85"/>
    <col min="4353" max="4353" width="63.140625" style="85" customWidth="1"/>
    <col min="4354" max="4354" width="14.85546875" style="85" customWidth="1"/>
    <col min="4355" max="4355" width="14.42578125" style="85" customWidth="1"/>
    <col min="4356" max="4356" width="10" style="85" bestFit="1" customWidth="1"/>
    <col min="4357" max="4357" width="62.28515625" style="85" customWidth="1"/>
    <col min="4358" max="4608" width="9.140625" style="85"/>
    <col min="4609" max="4609" width="63.140625" style="85" customWidth="1"/>
    <col min="4610" max="4610" width="14.85546875" style="85" customWidth="1"/>
    <col min="4611" max="4611" width="14.42578125" style="85" customWidth="1"/>
    <col min="4612" max="4612" width="10" style="85" bestFit="1" customWidth="1"/>
    <col min="4613" max="4613" width="62.28515625" style="85" customWidth="1"/>
    <col min="4614" max="4864" width="9.140625" style="85"/>
    <col min="4865" max="4865" width="63.140625" style="85" customWidth="1"/>
    <col min="4866" max="4866" width="14.85546875" style="85" customWidth="1"/>
    <col min="4867" max="4867" width="14.42578125" style="85" customWidth="1"/>
    <col min="4868" max="4868" width="10" style="85" bestFit="1" customWidth="1"/>
    <col min="4869" max="4869" width="62.28515625" style="85" customWidth="1"/>
    <col min="4870" max="5120" width="9.140625" style="85"/>
    <col min="5121" max="5121" width="63.140625" style="85" customWidth="1"/>
    <col min="5122" max="5122" width="14.85546875" style="85" customWidth="1"/>
    <col min="5123" max="5123" width="14.42578125" style="85" customWidth="1"/>
    <col min="5124" max="5124" width="10" style="85" bestFit="1" customWidth="1"/>
    <col min="5125" max="5125" width="62.28515625" style="85" customWidth="1"/>
    <col min="5126" max="5376" width="9.140625" style="85"/>
    <col min="5377" max="5377" width="63.140625" style="85" customWidth="1"/>
    <col min="5378" max="5378" width="14.85546875" style="85" customWidth="1"/>
    <col min="5379" max="5379" width="14.42578125" style="85" customWidth="1"/>
    <col min="5380" max="5380" width="10" style="85" bestFit="1" customWidth="1"/>
    <col min="5381" max="5381" width="62.28515625" style="85" customWidth="1"/>
    <col min="5382" max="5632" width="9.140625" style="85"/>
    <col min="5633" max="5633" width="63.140625" style="85" customWidth="1"/>
    <col min="5634" max="5634" width="14.85546875" style="85" customWidth="1"/>
    <col min="5635" max="5635" width="14.42578125" style="85" customWidth="1"/>
    <col min="5636" max="5636" width="10" style="85" bestFit="1" customWidth="1"/>
    <col min="5637" max="5637" width="62.28515625" style="85" customWidth="1"/>
    <col min="5638" max="5888" width="9.140625" style="85"/>
    <col min="5889" max="5889" width="63.140625" style="85" customWidth="1"/>
    <col min="5890" max="5890" width="14.85546875" style="85" customWidth="1"/>
    <col min="5891" max="5891" width="14.42578125" style="85" customWidth="1"/>
    <col min="5892" max="5892" width="10" style="85" bestFit="1" customWidth="1"/>
    <col min="5893" max="5893" width="62.28515625" style="85" customWidth="1"/>
    <col min="5894" max="6144" width="9.140625" style="85"/>
    <col min="6145" max="6145" width="63.140625" style="85" customWidth="1"/>
    <col min="6146" max="6146" width="14.85546875" style="85" customWidth="1"/>
    <col min="6147" max="6147" width="14.42578125" style="85" customWidth="1"/>
    <col min="6148" max="6148" width="10" style="85" bestFit="1" customWidth="1"/>
    <col min="6149" max="6149" width="62.28515625" style="85" customWidth="1"/>
    <col min="6150" max="6400" width="9.140625" style="85"/>
    <col min="6401" max="6401" width="63.140625" style="85" customWidth="1"/>
    <col min="6402" max="6402" width="14.85546875" style="85" customWidth="1"/>
    <col min="6403" max="6403" width="14.42578125" style="85" customWidth="1"/>
    <col min="6404" max="6404" width="10" style="85" bestFit="1" customWidth="1"/>
    <col min="6405" max="6405" width="62.28515625" style="85" customWidth="1"/>
    <col min="6406" max="6656" width="9.140625" style="85"/>
    <col min="6657" max="6657" width="63.140625" style="85" customWidth="1"/>
    <col min="6658" max="6658" width="14.85546875" style="85" customWidth="1"/>
    <col min="6659" max="6659" width="14.42578125" style="85" customWidth="1"/>
    <col min="6660" max="6660" width="10" style="85" bestFit="1" customWidth="1"/>
    <col min="6661" max="6661" width="62.28515625" style="85" customWidth="1"/>
    <col min="6662" max="6912" width="9.140625" style="85"/>
    <col min="6913" max="6913" width="63.140625" style="85" customWidth="1"/>
    <col min="6914" max="6914" width="14.85546875" style="85" customWidth="1"/>
    <col min="6915" max="6915" width="14.42578125" style="85" customWidth="1"/>
    <col min="6916" max="6916" width="10" style="85" bestFit="1" customWidth="1"/>
    <col min="6917" max="6917" width="62.28515625" style="85" customWidth="1"/>
    <col min="6918" max="7168" width="9.140625" style="85"/>
    <col min="7169" max="7169" width="63.140625" style="85" customWidth="1"/>
    <col min="7170" max="7170" width="14.85546875" style="85" customWidth="1"/>
    <col min="7171" max="7171" width="14.42578125" style="85" customWidth="1"/>
    <col min="7172" max="7172" width="10" style="85" bestFit="1" customWidth="1"/>
    <col min="7173" max="7173" width="62.28515625" style="85" customWidth="1"/>
    <col min="7174" max="7424" width="9.140625" style="85"/>
    <col min="7425" max="7425" width="63.140625" style="85" customWidth="1"/>
    <col min="7426" max="7426" width="14.85546875" style="85" customWidth="1"/>
    <col min="7427" max="7427" width="14.42578125" style="85" customWidth="1"/>
    <col min="7428" max="7428" width="10" style="85" bestFit="1" customWidth="1"/>
    <col min="7429" max="7429" width="62.28515625" style="85" customWidth="1"/>
    <col min="7430" max="7680" width="9.140625" style="85"/>
    <col min="7681" max="7681" width="63.140625" style="85" customWidth="1"/>
    <col min="7682" max="7682" width="14.85546875" style="85" customWidth="1"/>
    <col min="7683" max="7683" width="14.42578125" style="85" customWidth="1"/>
    <col min="7684" max="7684" width="10" style="85" bestFit="1" customWidth="1"/>
    <col min="7685" max="7685" width="62.28515625" style="85" customWidth="1"/>
    <col min="7686" max="7936" width="9.140625" style="85"/>
    <col min="7937" max="7937" width="63.140625" style="85" customWidth="1"/>
    <col min="7938" max="7938" width="14.85546875" style="85" customWidth="1"/>
    <col min="7939" max="7939" width="14.42578125" style="85" customWidth="1"/>
    <col min="7940" max="7940" width="10" style="85" bestFit="1" customWidth="1"/>
    <col min="7941" max="7941" width="62.28515625" style="85" customWidth="1"/>
    <col min="7942" max="8192" width="9.140625" style="85"/>
    <col min="8193" max="8193" width="63.140625" style="85" customWidth="1"/>
    <col min="8194" max="8194" width="14.85546875" style="85" customWidth="1"/>
    <col min="8195" max="8195" width="14.42578125" style="85" customWidth="1"/>
    <col min="8196" max="8196" width="10" style="85" bestFit="1" customWidth="1"/>
    <col min="8197" max="8197" width="62.28515625" style="85" customWidth="1"/>
    <col min="8198" max="8448" width="9.140625" style="85"/>
    <col min="8449" max="8449" width="63.140625" style="85" customWidth="1"/>
    <col min="8450" max="8450" width="14.85546875" style="85" customWidth="1"/>
    <col min="8451" max="8451" width="14.42578125" style="85" customWidth="1"/>
    <col min="8452" max="8452" width="10" style="85" bestFit="1" customWidth="1"/>
    <col min="8453" max="8453" width="62.28515625" style="85" customWidth="1"/>
    <col min="8454" max="8704" width="9.140625" style="85"/>
    <col min="8705" max="8705" width="63.140625" style="85" customWidth="1"/>
    <col min="8706" max="8706" width="14.85546875" style="85" customWidth="1"/>
    <col min="8707" max="8707" width="14.42578125" style="85" customWidth="1"/>
    <col min="8708" max="8708" width="10" style="85" bestFit="1" customWidth="1"/>
    <col min="8709" max="8709" width="62.28515625" style="85" customWidth="1"/>
    <col min="8710" max="8960" width="9.140625" style="85"/>
    <col min="8961" max="8961" width="63.140625" style="85" customWidth="1"/>
    <col min="8962" max="8962" width="14.85546875" style="85" customWidth="1"/>
    <col min="8963" max="8963" width="14.42578125" style="85" customWidth="1"/>
    <col min="8964" max="8964" width="10" style="85" bestFit="1" customWidth="1"/>
    <col min="8965" max="8965" width="62.28515625" style="85" customWidth="1"/>
    <col min="8966" max="9216" width="9.140625" style="85"/>
    <col min="9217" max="9217" width="63.140625" style="85" customWidth="1"/>
    <col min="9218" max="9218" width="14.85546875" style="85" customWidth="1"/>
    <col min="9219" max="9219" width="14.42578125" style="85" customWidth="1"/>
    <col min="9220" max="9220" width="10" style="85" bestFit="1" customWidth="1"/>
    <col min="9221" max="9221" width="62.28515625" style="85" customWidth="1"/>
    <col min="9222" max="9472" width="9.140625" style="85"/>
    <col min="9473" max="9473" width="63.140625" style="85" customWidth="1"/>
    <col min="9474" max="9474" width="14.85546875" style="85" customWidth="1"/>
    <col min="9475" max="9475" width="14.42578125" style="85" customWidth="1"/>
    <col min="9476" max="9476" width="10" style="85" bestFit="1" customWidth="1"/>
    <col min="9477" max="9477" width="62.28515625" style="85" customWidth="1"/>
    <col min="9478" max="9728" width="9.140625" style="85"/>
    <col min="9729" max="9729" width="63.140625" style="85" customWidth="1"/>
    <col min="9730" max="9730" width="14.85546875" style="85" customWidth="1"/>
    <col min="9731" max="9731" width="14.42578125" style="85" customWidth="1"/>
    <col min="9732" max="9732" width="10" style="85" bestFit="1" customWidth="1"/>
    <col min="9733" max="9733" width="62.28515625" style="85" customWidth="1"/>
    <col min="9734" max="9984" width="9.140625" style="85"/>
    <col min="9985" max="9985" width="63.140625" style="85" customWidth="1"/>
    <col min="9986" max="9986" width="14.85546875" style="85" customWidth="1"/>
    <col min="9987" max="9987" width="14.42578125" style="85" customWidth="1"/>
    <col min="9988" max="9988" width="10" style="85" bestFit="1" customWidth="1"/>
    <col min="9989" max="9989" width="62.28515625" style="85" customWidth="1"/>
    <col min="9990" max="10240" width="9.140625" style="85"/>
    <col min="10241" max="10241" width="63.140625" style="85" customWidth="1"/>
    <col min="10242" max="10242" width="14.85546875" style="85" customWidth="1"/>
    <col min="10243" max="10243" width="14.42578125" style="85" customWidth="1"/>
    <col min="10244" max="10244" width="10" style="85" bestFit="1" customWidth="1"/>
    <col min="10245" max="10245" width="62.28515625" style="85" customWidth="1"/>
    <col min="10246" max="10496" width="9.140625" style="85"/>
    <col min="10497" max="10497" width="63.140625" style="85" customWidth="1"/>
    <col min="10498" max="10498" width="14.85546875" style="85" customWidth="1"/>
    <col min="10499" max="10499" width="14.42578125" style="85" customWidth="1"/>
    <col min="10500" max="10500" width="10" style="85" bestFit="1" customWidth="1"/>
    <col min="10501" max="10501" width="62.28515625" style="85" customWidth="1"/>
    <col min="10502" max="10752" width="9.140625" style="85"/>
    <col min="10753" max="10753" width="63.140625" style="85" customWidth="1"/>
    <col min="10754" max="10754" width="14.85546875" style="85" customWidth="1"/>
    <col min="10755" max="10755" width="14.42578125" style="85" customWidth="1"/>
    <col min="10756" max="10756" width="10" style="85" bestFit="1" customWidth="1"/>
    <col min="10757" max="10757" width="62.28515625" style="85" customWidth="1"/>
    <col min="10758" max="11008" width="9.140625" style="85"/>
    <col min="11009" max="11009" width="63.140625" style="85" customWidth="1"/>
    <col min="11010" max="11010" width="14.85546875" style="85" customWidth="1"/>
    <col min="11011" max="11011" width="14.42578125" style="85" customWidth="1"/>
    <col min="11012" max="11012" width="10" style="85" bestFit="1" customWidth="1"/>
    <col min="11013" max="11013" width="62.28515625" style="85" customWidth="1"/>
    <col min="11014" max="11264" width="9.140625" style="85"/>
    <col min="11265" max="11265" width="63.140625" style="85" customWidth="1"/>
    <col min="11266" max="11266" width="14.85546875" style="85" customWidth="1"/>
    <col min="11267" max="11267" width="14.42578125" style="85" customWidth="1"/>
    <col min="11268" max="11268" width="10" style="85" bestFit="1" customWidth="1"/>
    <col min="11269" max="11269" width="62.28515625" style="85" customWidth="1"/>
    <col min="11270" max="11520" width="9.140625" style="85"/>
    <col min="11521" max="11521" width="63.140625" style="85" customWidth="1"/>
    <col min="11522" max="11522" width="14.85546875" style="85" customWidth="1"/>
    <col min="11523" max="11523" width="14.42578125" style="85" customWidth="1"/>
    <col min="11524" max="11524" width="10" style="85" bestFit="1" customWidth="1"/>
    <col min="11525" max="11525" width="62.28515625" style="85" customWidth="1"/>
    <col min="11526" max="11776" width="9.140625" style="85"/>
    <col min="11777" max="11777" width="63.140625" style="85" customWidth="1"/>
    <col min="11778" max="11778" width="14.85546875" style="85" customWidth="1"/>
    <col min="11779" max="11779" width="14.42578125" style="85" customWidth="1"/>
    <col min="11780" max="11780" width="10" style="85" bestFit="1" customWidth="1"/>
    <col min="11781" max="11781" width="62.28515625" style="85" customWidth="1"/>
    <col min="11782" max="12032" width="9.140625" style="85"/>
    <col min="12033" max="12033" width="63.140625" style="85" customWidth="1"/>
    <col min="12034" max="12034" width="14.85546875" style="85" customWidth="1"/>
    <col min="12035" max="12035" width="14.42578125" style="85" customWidth="1"/>
    <col min="12036" max="12036" width="10" style="85" bestFit="1" customWidth="1"/>
    <col min="12037" max="12037" width="62.28515625" style="85" customWidth="1"/>
    <col min="12038" max="12288" width="9.140625" style="85"/>
    <col min="12289" max="12289" width="63.140625" style="85" customWidth="1"/>
    <col min="12290" max="12290" width="14.85546875" style="85" customWidth="1"/>
    <col min="12291" max="12291" width="14.42578125" style="85" customWidth="1"/>
    <col min="12292" max="12292" width="10" style="85" bestFit="1" customWidth="1"/>
    <col min="12293" max="12293" width="62.28515625" style="85" customWidth="1"/>
    <col min="12294" max="12544" width="9.140625" style="85"/>
    <col min="12545" max="12545" width="63.140625" style="85" customWidth="1"/>
    <col min="12546" max="12546" width="14.85546875" style="85" customWidth="1"/>
    <col min="12547" max="12547" width="14.42578125" style="85" customWidth="1"/>
    <col min="12548" max="12548" width="10" style="85" bestFit="1" customWidth="1"/>
    <col min="12549" max="12549" width="62.28515625" style="85" customWidth="1"/>
    <col min="12550" max="12800" width="9.140625" style="85"/>
    <col min="12801" max="12801" width="63.140625" style="85" customWidth="1"/>
    <col min="12802" max="12802" width="14.85546875" style="85" customWidth="1"/>
    <col min="12803" max="12803" width="14.42578125" style="85" customWidth="1"/>
    <col min="12804" max="12804" width="10" style="85" bestFit="1" customWidth="1"/>
    <col min="12805" max="12805" width="62.28515625" style="85" customWidth="1"/>
    <col min="12806" max="13056" width="9.140625" style="85"/>
    <col min="13057" max="13057" width="63.140625" style="85" customWidth="1"/>
    <col min="13058" max="13058" width="14.85546875" style="85" customWidth="1"/>
    <col min="13059" max="13059" width="14.42578125" style="85" customWidth="1"/>
    <col min="13060" max="13060" width="10" style="85" bestFit="1" customWidth="1"/>
    <col min="13061" max="13061" width="62.28515625" style="85" customWidth="1"/>
    <col min="13062" max="13312" width="9.140625" style="85"/>
    <col min="13313" max="13313" width="63.140625" style="85" customWidth="1"/>
    <col min="13314" max="13314" width="14.85546875" style="85" customWidth="1"/>
    <col min="13315" max="13315" width="14.42578125" style="85" customWidth="1"/>
    <col min="13316" max="13316" width="10" style="85" bestFit="1" customWidth="1"/>
    <col min="13317" max="13317" width="62.28515625" style="85" customWidth="1"/>
    <col min="13318" max="13568" width="9.140625" style="85"/>
    <col min="13569" max="13569" width="63.140625" style="85" customWidth="1"/>
    <col min="13570" max="13570" width="14.85546875" style="85" customWidth="1"/>
    <col min="13571" max="13571" width="14.42578125" style="85" customWidth="1"/>
    <col min="13572" max="13572" width="10" style="85" bestFit="1" customWidth="1"/>
    <col min="13573" max="13573" width="62.28515625" style="85" customWidth="1"/>
    <col min="13574" max="13824" width="9.140625" style="85"/>
    <col min="13825" max="13825" width="63.140625" style="85" customWidth="1"/>
    <col min="13826" max="13826" width="14.85546875" style="85" customWidth="1"/>
    <col min="13827" max="13827" width="14.42578125" style="85" customWidth="1"/>
    <col min="13828" max="13828" width="10" style="85" bestFit="1" customWidth="1"/>
    <col min="13829" max="13829" width="62.28515625" style="85" customWidth="1"/>
    <col min="13830" max="14080" width="9.140625" style="85"/>
    <col min="14081" max="14081" width="63.140625" style="85" customWidth="1"/>
    <col min="14082" max="14082" width="14.85546875" style="85" customWidth="1"/>
    <col min="14083" max="14083" width="14.42578125" style="85" customWidth="1"/>
    <col min="14084" max="14084" width="10" style="85" bestFit="1" customWidth="1"/>
    <col min="14085" max="14085" width="62.28515625" style="85" customWidth="1"/>
    <col min="14086" max="14336" width="9.140625" style="85"/>
    <col min="14337" max="14337" width="63.140625" style="85" customWidth="1"/>
    <col min="14338" max="14338" width="14.85546875" style="85" customWidth="1"/>
    <col min="14339" max="14339" width="14.42578125" style="85" customWidth="1"/>
    <col min="14340" max="14340" width="10" style="85" bestFit="1" customWidth="1"/>
    <col min="14341" max="14341" width="62.28515625" style="85" customWidth="1"/>
    <col min="14342" max="14592" width="9.140625" style="85"/>
    <col min="14593" max="14593" width="63.140625" style="85" customWidth="1"/>
    <col min="14594" max="14594" width="14.85546875" style="85" customWidth="1"/>
    <col min="14595" max="14595" width="14.42578125" style="85" customWidth="1"/>
    <col min="14596" max="14596" width="10" style="85" bestFit="1" customWidth="1"/>
    <col min="14597" max="14597" width="62.28515625" style="85" customWidth="1"/>
    <col min="14598" max="14848" width="9.140625" style="85"/>
    <col min="14849" max="14849" width="63.140625" style="85" customWidth="1"/>
    <col min="14850" max="14850" width="14.85546875" style="85" customWidth="1"/>
    <col min="14851" max="14851" width="14.42578125" style="85" customWidth="1"/>
    <col min="14852" max="14852" width="10" style="85" bestFit="1" customWidth="1"/>
    <col min="14853" max="14853" width="62.28515625" style="85" customWidth="1"/>
    <col min="14854" max="15104" width="9.140625" style="85"/>
    <col min="15105" max="15105" width="63.140625" style="85" customWidth="1"/>
    <col min="15106" max="15106" width="14.85546875" style="85" customWidth="1"/>
    <col min="15107" max="15107" width="14.42578125" style="85" customWidth="1"/>
    <col min="15108" max="15108" width="10" style="85" bestFit="1" customWidth="1"/>
    <col min="15109" max="15109" width="62.28515625" style="85" customWidth="1"/>
    <col min="15110" max="15360" width="9.140625" style="85"/>
    <col min="15361" max="15361" width="63.140625" style="85" customWidth="1"/>
    <col min="15362" max="15362" width="14.85546875" style="85" customWidth="1"/>
    <col min="15363" max="15363" width="14.42578125" style="85" customWidth="1"/>
    <col min="15364" max="15364" width="10" style="85" bestFit="1" customWidth="1"/>
    <col min="15365" max="15365" width="62.28515625" style="85" customWidth="1"/>
    <col min="15366" max="15616" width="9.140625" style="85"/>
    <col min="15617" max="15617" width="63.140625" style="85" customWidth="1"/>
    <col min="15618" max="15618" width="14.85546875" style="85" customWidth="1"/>
    <col min="15619" max="15619" width="14.42578125" style="85" customWidth="1"/>
    <col min="15620" max="15620" width="10" style="85" bestFit="1" customWidth="1"/>
    <col min="15621" max="15621" width="62.28515625" style="85" customWidth="1"/>
    <col min="15622" max="15872" width="9.140625" style="85"/>
    <col min="15873" max="15873" width="63.140625" style="85" customWidth="1"/>
    <col min="15874" max="15874" width="14.85546875" style="85" customWidth="1"/>
    <col min="15875" max="15875" width="14.42578125" style="85" customWidth="1"/>
    <col min="15876" max="15876" width="10" style="85" bestFit="1" customWidth="1"/>
    <col min="15877" max="15877" width="62.28515625" style="85" customWidth="1"/>
    <col min="15878" max="16128" width="9.140625" style="85"/>
    <col min="16129" max="16129" width="63.140625" style="85" customWidth="1"/>
    <col min="16130" max="16130" width="14.85546875" style="85" customWidth="1"/>
    <col min="16131" max="16131" width="14.42578125" style="85" customWidth="1"/>
    <col min="16132" max="16132" width="10" style="85" bestFit="1" customWidth="1"/>
    <col min="16133" max="16133" width="62.28515625" style="85" customWidth="1"/>
    <col min="16134" max="16384" width="9.140625" style="85"/>
  </cols>
  <sheetData>
    <row r="2" spans="1:4" x14ac:dyDescent="0.2">
      <c r="A2" s="221" t="s">
        <v>208</v>
      </c>
      <c r="B2" s="222"/>
      <c r="C2" s="222"/>
    </row>
    <row r="3" spans="1:4" x14ac:dyDescent="0.2">
      <c r="A3" s="86" t="s">
        <v>77</v>
      </c>
    </row>
    <row r="5" spans="1:4" ht="30" x14ac:dyDescent="0.25">
      <c r="A5" s="87"/>
      <c r="B5" s="88" t="s">
        <v>209</v>
      </c>
      <c r="C5" s="88" t="s">
        <v>210</v>
      </c>
    </row>
    <row r="6" spans="1:4" ht="15" x14ac:dyDescent="0.25">
      <c r="A6" s="89" t="s">
        <v>78</v>
      </c>
      <c r="B6" s="90" t="s">
        <v>79</v>
      </c>
      <c r="C6" s="90" t="s">
        <v>79</v>
      </c>
      <c r="D6" s="91"/>
    </row>
    <row r="7" spans="1:4" x14ac:dyDescent="0.2">
      <c r="A7" s="92" t="s">
        <v>163</v>
      </c>
      <c r="B7" s="179">
        <v>641310</v>
      </c>
      <c r="C7" s="179">
        <v>378411</v>
      </c>
      <c r="D7" s="94"/>
    </row>
    <row r="8" spans="1:4" x14ac:dyDescent="0.2">
      <c r="A8" s="92" t="s">
        <v>164</v>
      </c>
      <c r="B8" s="179">
        <v>-99779</v>
      </c>
      <c r="C8" s="179">
        <v>-92665</v>
      </c>
      <c r="D8" s="94"/>
    </row>
    <row r="9" spans="1:4" x14ac:dyDescent="0.2">
      <c r="A9" s="92" t="s">
        <v>197</v>
      </c>
      <c r="B9" s="179">
        <v>8648</v>
      </c>
      <c r="C9" s="179">
        <v>0</v>
      </c>
      <c r="D9" s="94"/>
    </row>
    <row r="10" spans="1:4" x14ac:dyDescent="0.2">
      <c r="A10" s="92" t="s">
        <v>165</v>
      </c>
      <c r="B10" s="179">
        <v>419468</v>
      </c>
      <c r="C10" s="179">
        <v>140600</v>
      </c>
      <c r="D10" s="94"/>
    </row>
    <row r="11" spans="1:4" x14ac:dyDescent="0.2">
      <c r="A11" s="92" t="s">
        <v>198</v>
      </c>
      <c r="B11" s="179">
        <v>1452</v>
      </c>
      <c r="C11" s="179">
        <v>0</v>
      </c>
      <c r="D11" s="94"/>
    </row>
    <row r="12" spans="1:4" x14ac:dyDescent="0.2">
      <c r="A12" s="92" t="s">
        <v>166</v>
      </c>
      <c r="B12" s="179">
        <v>-396207</v>
      </c>
      <c r="C12" s="179">
        <v>-108200</v>
      </c>
      <c r="D12" s="94"/>
    </row>
    <row r="13" spans="1:4" ht="28.5" x14ac:dyDescent="0.2">
      <c r="A13" s="101" t="s">
        <v>167</v>
      </c>
      <c r="B13" s="179">
        <v>1082225</v>
      </c>
      <c r="C13" s="179">
        <v>113831</v>
      </c>
      <c r="D13" s="94"/>
    </row>
    <row r="14" spans="1:4" x14ac:dyDescent="0.2">
      <c r="A14" s="177" t="s">
        <v>74</v>
      </c>
      <c r="B14" s="179">
        <v>-151</v>
      </c>
      <c r="C14" s="179"/>
      <c r="D14" s="94"/>
    </row>
    <row r="15" spans="1:4" ht="28.5" x14ac:dyDescent="0.2">
      <c r="A15" s="178" t="s">
        <v>168</v>
      </c>
      <c r="B15" s="179">
        <v>29196</v>
      </c>
      <c r="C15" s="179">
        <v>19941</v>
      </c>
      <c r="D15" s="96"/>
    </row>
    <row r="16" spans="1:4" x14ac:dyDescent="0.2">
      <c r="A16" s="178" t="s">
        <v>169</v>
      </c>
      <c r="B16" s="180">
        <v>33602</v>
      </c>
      <c r="C16" s="180">
        <v>24518</v>
      </c>
      <c r="D16" s="96"/>
    </row>
    <row r="17" spans="1:4" x14ac:dyDescent="0.2">
      <c r="A17" s="97" t="s">
        <v>80</v>
      </c>
      <c r="B17" s="180">
        <v>89225</v>
      </c>
      <c r="C17" s="180">
        <v>-299154</v>
      </c>
      <c r="D17" s="96"/>
    </row>
    <row r="18" spans="1:4" ht="29.25" customHeight="1" x14ac:dyDescent="0.25">
      <c r="A18" s="98" t="s">
        <v>81</v>
      </c>
      <c r="B18" s="99">
        <f>SUM(B7:B17)</f>
        <v>1808989</v>
      </c>
      <c r="C18" s="99">
        <f>SUM(C7:C17)</f>
        <v>177282</v>
      </c>
      <c r="D18" s="96"/>
    </row>
    <row r="19" spans="1:4" ht="15" x14ac:dyDescent="0.2">
      <c r="A19" s="100" t="s">
        <v>82</v>
      </c>
      <c r="B19" s="93"/>
      <c r="C19" s="93"/>
      <c r="D19" s="96"/>
    </row>
    <row r="20" spans="1:4" ht="28.5" x14ac:dyDescent="0.2">
      <c r="A20" s="101" t="s">
        <v>66</v>
      </c>
      <c r="B20" s="179">
        <v>0</v>
      </c>
      <c r="C20" s="179">
        <v>-4244</v>
      </c>
      <c r="D20" s="96"/>
    </row>
    <row r="21" spans="1:4" x14ac:dyDescent="0.2">
      <c r="A21" s="77" t="s">
        <v>83</v>
      </c>
      <c r="B21" s="179">
        <v>0</v>
      </c>
      <c r="C21" s="179">
        <v>0</v>
      </c>
      <c r="D21" s="96"/>
    </row>
    <row r="22" spans="1:4" ht="15" x14ac:dyDescent="0.2">
      <c r="A22" s="102" t="s">
        <v>84</v>
      </c>
      <c r="B22" s="179">
        <v>-5713101</v>
      </c>
      <c r="C22" s="179">
        <v>27299</v>
      </c>
      <c r="D22" s="103"/>
    </row>
    <row r="23" spans="1:4" x14ac:dyDescent="0.2">
      <c r="A23" s="97" t="s">
        <v>171</v>
      </c>
      <c r="B23" s="179">
        <v>-975394</v>
      </c>
      <c r="C23" s="179">
        <v>34044</v>
      </c>
      <c r="D23" s="104"/>
    </row>
    <row r="24" spans="1:4" ht="15" customHeight="1" x14ac:dyDescent="0.2">
      <c r="A24" s="97" t="s">
        <v>170</v>
      </c>
      <c r="B24" s="179">
        <v>-219408</v>
      </c>
      <c r="C24" s="179">
        <v>0</v>
      </c>
      <c r="D24" s="104"/>
    </row>
    <row r="25" spans="1:4" x14ac:dyDescent="0.2">
      <c r="A25" s="97" t="s">
        <v>8</v>
      </c>
      <c r="B25" s="179">
        <v>-320257</v>
      </c>
      <c r="C25" s="179">
        <v>-79242</v>
      </c>
      <c r="D25" s="94"/>
    </row>
    <row r="26" spans="1:4" ht="15" x14ac:dyDescent="0.2">
      <c r="A26" s="100" t="s">
        <v>85</v>
      </c>
      <c r="B26" s="93"/>
      <c r="C26" s="93"/>
      <c r="D26" s="8"/>
    </row>
    <row r="27" spans="1:4" ht="28.5" x14ac:dyDescent="0.2">
      <c r="A27" s="78" t="s">
        <v>86</v>
      </c>
      <c r="B27" s="179">
        <v>-33394</v>
      </c>
      <c r="C27" s="179">
        <v>-15321</v>
      </c>
      <c r="D27" s="8"/>
    </row>
    <row r="28" spans="1:4" x14ac:dyDescent="0.2">
      <c r="A28" s="102" t="s">
        <v>87</v>
      </c>
      <c r="B28" s="179">
        <v>-80520</v>
      </c>
      <c r="C28" s="179">
        <v>-24061</v>
      </c>
      <c r="D28" s="8"/>
    </row>
    <row r="29" spans="1:4" x14ac:dyDescent="0.2">
      <c r="A29" s="97" t="s">
        <v>88</v>
      </c>
      <c r="B29" s="179">
        <v>0</v>
      </c>
      <c r="C29" s="179">
        <v>0</v>
      </c>
      <c r="D29" s="96"/>
    </row>
    <row r="30" spans="1:4" x14ac:dyDescent="0.2">
      <c r="A30" s="77" t="s">
        <v>89</v>
      </c>
      <c r="B30" s="179">
        <v>4115768</v>
      </c>
      <c r="C30" s="179">
        <v>642891</v>
      </c>
      <c r="D30" s="96"/>
    </row>
    <row r="31" spans="1:4" x14ac:dyDescent="0.2">
      <c r="A31" s="77" t="s">
        <v>199</v>
      </c>
      <c r="B31" s="180">
        <v>-36497</v>
      </c>
      <c r="C31" s="180">
        <v>0</v>
      </c>
      <c r="D31" s="96"/>
    </row>
    <row r="32" spans="1:4" x14ac:dyDescent="0.2">
      <c r="A32" s="97" t="s">
        <v>13</v>
      </c>
      <c r="B32" s="179">
        <v>643039</v>
      </c>
      <c r="C32" s="179">
        <v>242013</v>
      </c>
      <c r="D32" s="96"/>
    </row>
    <row r="33" spans="1:4" ht="28.5" x14ac:dyDescent="0.2">
      <c r="A33" s="97" t="s">
        <v>200</v>
      </c>
      <c r="B33" s="212">
        <f>SUM(B18:B32)</f>
        <v>-810775</v>
      </c>
      <c r="C33" s="212">
        <f>SUM(C18:C32)</f>
        <v>1000661</v>
      </c>
      <c r="D33" s="96"/>
    </row>
    <row r="34" spans="1:4" ht="15" thickBot="1" x14ac:dyDescent="0.25">
      <c r="A34" s="97" t="s">
        <v>201</v>
      </c>
      <c r="B34" s="213">
        <v>-96800</v>
      </c>
      <c r="C34" s="213">
        <v>-13500</v>
      </c>
      <c r="D34" s="96"/>
    </row>
    <row r="35" spans="1:4" ht="29.25" x14ac:dyDescent="0.25">
      <c r="A35" s="105" t="s">
        <v>90</v>
      </c>
      <c r="B35" s="99">
        <f>SUM(B33:B34)</f>
        <v>-907575</v>
      </c>
      <c r="C35" s="99">
        <f>SUM(C33:C34)</f>
        <v>987161</v>
      </c>
      <c r="D35" s="103"/>
    </row>
    <row r="36" spans="1:4" ht="15" x14ac:dyDescent="0.2">
      <c r="A36" s="106" t="s">
        <v>91</v>
      </c>
      <c r="B36" s="107"/>
      <c r="C36" s="107"/>
      <c r="D36" s="104"/>
    </row>
    <row r="37" spans="1:4" ht="28.5" x14ac:dyDescent="0.2">
      <c r="A37" s="117" t="s">
        <v>172</v>
      </c>
      <c r="B37" s="179">
        <v>-1466425</v>
      </c>
      <c r="C37" s="179">
        <v>-933225</v>
      </c>
      <c r="D37" s="96"/>
    </row>
    <row r="38" spans="1:4" ht="28.5" x14ac:dyDescent="0.2">
      <c r="A38" s="117" t="s">
        <v>173</v>
      </c>
      <c r="B38" s="179">
        <v>658840</v>
      </c>
      <c r="C38" s="179">
        <v>844608</v>
      </c>
      <c r="D38" s="96"/>
    </row>
    <row r="39" spans="1:4" ht="28.5" x14ac:dyDescent="0.2">
      <c r="A39" s="117" t="s">
        <v>174</v>
      </c>
      <c r="B39" s="179">
        <v>-174288</v>
      </c>
      <c r="C39" s="179">
        <v>-44888</v>
      </c>
      <c r="D39" s="96"/>
    </row>
    <row r="40" spans="1:4" x14ac:dyDescent="0.2">
      <c r="A40" s="108" t="s">
        <v>175</v>
      </c>
      <c r="B40" s="179">
        <v>146</v>
      </c>
      <c r="C40" s="179">
        <v>9751</v>
      </c>
      <c r="D40" s="109"/>
    </row>
    <row r="41" spans="1:4" ht="30" thickBot="1" x14ac:dyDescent="0.3">
      <c r="A41" s="194" t="s">
        <v>92</v>
      </c>
      <c r="B41" s="111">
        <f>SUM(B37:B40)</f>
        <v>-981727</v>
      </c>
      <c r="C41" s="112">
        <f>SUM(C37:C40)</f>
        <v>-123754</v>
      </c>
      <c r="D41" s="91"/>
    </row>
    <row r="42" spans="1:4" ht="15" x14ac:dyDescent="0.2">
      <c r="A42" s="106" t="s">
        <v>93</v>
      </c>
      <c r="B42" s="107"/>
      <c r="C42" s="93"/>
      <c r="D42" s="113"/>
    </row>
    <row r="43" spans="1:4" x14ac:dyDescent="0.2">
      <c r="A43" s="110" t="s">
        <v>176</v>
      </c>
      <c r="B43" s="179">
        <v>118562</v>
      </c>
      <c r="C43" s="179">
        <v>185030</v>
      </c>
      <c r="D43" s="113"/>
    </row>
    <row r="44" spans="1:4" x14ac:dyDescent="0.2">
      <c r="A44" s="110" t="s">
        <v>177</v>
      </c>
      <c r="B44" s="179">
        <v>-251431</v>
      </c>
      <c r="C44" s="179">
        <v>-288885</v>
      </c>
      <c r="D44" s="113"/>
    </row>
    <row r="45" spans="1:4" x14ac:dyDescent="0.2">
      <c r="A45" s="95" t="s">
        <v>178</v>
      </c>
      <c r="B45" s="180">
        <v>62131</v>
      </c>
      <c r="C45" s="180">
        <v>6926</v>
      </c>
      <c r="D45" s="113"/>
    </row>
    <row r="46" spans="1:4" ht="15" thickBot="1" x14ac:dyDescent="0.25">
      <c r="A46" s="95" t="s">
        <v>179</v>
      </c>
      <c r="B46" s="181">
        <v>-104</v>
      </c>
      <c r="C46" s="181">
        <v>-334</v>
      </c>
      <c r="D46" s="113"/>
    </row>
    <row r="47" spans="1:4" ht="15.75" thickBot="1" x14ac:dyDescent="0.3">
      <c r="A47" s="114" t="s">
        <v>94</v>
      </c>
      <c r="B47" s="115">
        <f>SUM(B43:B46)</f>
        <v>-70842</v>
      </c>
      <c r="C47" s="115">
        <f>SUM(C43:C46)</f>
        <v>-97263</v>
      </c>
      <c r="D47" s="113"/>
    </row>
    <row r="48" spans="1:4" ht="28.5" x14ac:dyDescent="0.2">
      <c r="A48" s="116" t="s">
        <v>95</v>
      </c>
      <c r="B48" s="179">
        <v>-1202424</v>
      </c>
      <c r="C48" s="179">
        <v>1048</v>
      </c>
      <c r="D48" s="91"/>
    </row>
    <row r="49" spans="1:5" ht="28.5" x14ac:dyDescent="0.2">
      <c r="A49" s="117" t="s">
        <v>96</v>
      </c>
      <c r="B49" s="179">
        <f>B35+B41+B47+B48</f>
        <v>-3162568</v>
      </c>
      <c r="C49" s="179">
        <f>C35+C41+C47+C48</f>
        <v>767192</v>
      </c>
      <c r="D49" s="113"/>
    </row>
    <row r="50" spans="1:5" ht="28.5" x14ac:dyDescent="0.2">
      <c r="A50" s="117" t="s">
        <v>180</v>
      </c>
      <c r="B50" s="179">
        <v>11833191</v>
      </c>
      <c r="C50" s="179">
        <v>6162220</v>
      </c>
      <c r="D50" s="113"/>
    </row>
    <row r="51" spans="1:5" ht="15" x14ac:dyDescent="0.25">
      <c r="A51" s="87" t="s">
        <v>97</v>
      </c>
      <c r="B51" s="118">
        <f>SUM(B49:B50)</f>
        <v>8670623</v>
      </c>
      <c r="C51" s="118">
        <f>SUM(C49:C50)</f>
        <v>6929412</v>
      </c>
      <c r="D51" s="113"/>
    </row>
    <row r="52" spans="1:5" x14ac:dyDescent="0.2">
      <c r="D52" s="94"/>
    </row>
    <row r="53" spans="1:5" x14ac:dyDescent="0.2">
      <c r="D53" s="94"/>
    </row>
    <row r="54" spans="1:5" x14ac:dyDescent="0.2">
      <c r="D54" s="119"/>
    </row>
    <row r="55" spans="1:5" x14ac:dyDescent="0.2">
      <c r="A55" s="3" t="s">
        <v>31</v>
      </c>
      <c r="B55" s="3"/>
      <c r="C55" s="3" t="s">
        <v>54</v>
      </c>
      <c r="D55" s="119"/>
    </row>
    <row r="56" spans="1:5" x14ac:dyDescent="0.2">
      <c r="A56" s="120"/>
      <c r="B56" s="3"/>
      <c r="C56" s="3"/>
      <c r="D56" s="113"/>
    </row>
    <row r="57" spans="1:5" ht="15" x14ac:dyDescent="0.2">
      <c r="A57" s="120"/>
      <c r="B57" s="3"/>
      <c r="C57" s="3"/>
      <c r="E57" s="91"/>
    </row>
    <row r="58" spans="1:5" x14ac:dyDescent="0.2">
      <c r="A58" s="120" t="s">
        <v>44</v>
      </c>
      <c r="B58" s="3"/>
      <c r="C58" s="3" t="s">
        <v>45</v>
      </c>
      <c r="E58" s="121"/>
    </row>
    <row r="59" spans="1:5" x14ac:dyDescent="0.2">
      <c r="A59" s="3"/>
      <c r="B59" s="3"/>
      <c r="C59" s="3"/>
      <c r="E59" s="121"/>
    </row>
    <row r="60" spans="1:5" x14ac:dyDescent="0.2">
      <c r="E60" s="12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workbookViewId="0">
      <selection activeCell="D19" sqref="D19"/>
    </sheetView>
  </sheetViews>
  <sheetFormatPr defaultRowHeight="12.75" x14ac:dyDescent="0.2"/>
  <cols>
    <col min="1" max="1" width="35.140625" customWidth="1"/>
    <col min="2" max="2" width="24" bestFit="1" customWidth="1"/>
    <col min="3" max="3" width="24.5703125" bestFit="1" customWidth="1"/>
    <col min="4" max="4" width="21.85546875" customWidth="1"/>
    <col min="5" max="5" width="11.28515625" customWidth="1"/>
    <col min="7" max="7" width="32.28515625" customWidth="1"/>
    <col min="8" max="8" width="12.7109375" customWidth="1"/>
    <col min="9" max="9" width="19.28515625" customWidth="1"/>
    <col min="10" max="10" width="13.140625" customWidth="1"/>
    <col min="11" max="11" width="22.140625" customWidth="1"/>
    <col min="12" max="12" width="14" customWidth="1"/>
    <col min="257" max="257" width="34" customWidth="1"/>
    <col min="258" max="258" width="15.42578125" customWidth="1"/>
    <col min="259" max="259" width="13.85546875" customWidth="1"/>
    <col min="260" max="260" width="21.85546875" customWidth="1"/>
    <col min="261" max="261" width="11.28515625" customWidth="1"/>
    <col min="263" max="263" width="32.28515625" customWidth="1"/>
    <col min="264" max="264" width="12.7109375" customWidth="1"/>
    <col min="265" max="265" width="19.28515625" customWidth="1"/>
    <col min="266" max="266" width="13.140625" customWidth="1"/>
    <col min="267" max="267" width="22.140625" customWidth="1"/>
    <col min="268" max="268" width="14" customWidth="1"/>
    <col min="513" max="513" width="34" customWidth="1"/>
    <col min="514" max="514" width="15.42578125" customWidth="1"/>
    <col min="515" max="515" width="13.85546875" customWidth="1"/>
    <col min="516" max="516" width="21.85546875" customWidth="1"/>
    <col min="517" max="517" width="11.28515625" customWidth="1"/>
    <col min="519" max="519" width="32.28515625" customWidth="1"/>
    <col min="520" max="520" width="12.7109375" customWidth="1"/>
    <col min="521" max="521" width="19.28515625" customWidth="1"/>
    <col min="522" max="522" width="13.140625" customWidth="1"/>
    <col min="523" max="523" width="22.140625" customWidth="1"/>
    <col min="524" max="524" width="14" customWidth="1"/>
    <col min="769" max="769" width="34" customWidth="1"/>
    <col min="770" max="770" width="15.42578125" customWidth="1"/>
    <col min="771" max="771" width="13.85546875" customWidth="1"/>
    <col min="772" max="772" width="21.85546875" customWidth="1"/>
    <col min="773" max="773" width="11.28515625" customWidth="1"/>
    <col min="775" max="775" width="32.28515625" customWidth="1"/>
    <col min="776" max="776" width="12.7109375" customWidth="1"/>
    <col min="777" max="777" width="19.28515625" customWidth="1"/>
    <col min="778" max="778" width="13.140625" customWidth="1"/>
    <col min="779" max="779" width="22.140625" customWidth="1"/>
    <col min="780" max="780" width="14" customWidth="1"/>
    <col min="1025" max="1025" width="34" customWidth="1"/>
    <col min="1026" max="1026" width="15.42578125" customWidth="1"/>
    <col min="1027" max="1027" width="13.85546875" customWidth="1"/>
    <col min="1028" max="1028" width="21.85546875" customWidth="1"/>
    <col min="1029" max="1029" width="11.28515625" customWidth="1"/>
    <col min="1031" max="1031" width="32.28515625" customWidth="1"/>
    <col min="1032" max="1032" width="12.7109375" customWidth="1"/>
    <col min="1033" max="1033" width="19.28515625" customWidth="1"/>
    <col min="1034" max="1034" width="13.140625" customWidth="1"/>
    <col min="1035" max="1035" width="22.140625" customWidth="1"/>
    <col min="1036" max="1036" width="14" customWidth="1"/>
    <col min="1281" max="1281" width="34" customWidth="1"/>
    <col min="1282" max="1282" width="15.42578125" customWidth="1"/>
    <col min="1283" max="1283" width="13.85546875" customWidth="1"/>
    <col min="1284" max="1284" width="21.85546875" customWidth="1"/>
    <col min="1285" max="1285" width="11.28515625" customWidth="1"/>
    <col min="1287" max="1287" width="32.28515625" customWidth="1"/>
    <col min="1288" max="1288" width="12.7109375" customWidth="1"/>
    <col min="1289" max="1289" width="19.28515625" customWidth="1"/>
    <col min="1290" max="1290" width="13.140625" customWidth="1"/>
    <col min="1291" max="1291" width="22.140625" customWidth="1"/>
    <col min="1292" max="1292" width="14" customWidth="1"/>
    <col min="1537" max="1537" width="34" customWidth="1"/>
    <col min="1538" max="1538" width="15.42578125" customWidth="1"/>
    <col min="1539" max="1539" width="13.85546875" customWidth="1"/>
    <col min="1540" max="1540" width="21.85546875" customWidth="1"/>
    <col min="1541" max="1541" width="11.28515625" customWidth="1"/>
    <col min="1543" max="1543" width="32.28515625" customWidth="1"/>
    <col min="1544" max="1544" width="12.7109375" customWidth="1"/>
    <col min="1545" max="1545" width="19.28515625" customWidth="1"/>
    <col min="1546" max="1546" width="13.140625" customWidth="1"/>
    <col min="1547" max="1547" width="22.140625" customWidth="1"/>
    <col min="1548" max="1548" width="14" customWidth="1"/>
    <col min="1793" max="1793" width="34" customWidth="1"/>
    <col min="1794" max="1794" width="15.42578125" customWidth="1"/>
    <col min="1795" max="1795" width="13.85546875" customWidth="1"/>
    <col min="1796" max="1796" width="21.85546875" customWidth="1"/>
    <col min="1797" max="1797" width="11.28515625" customWidth="1"/>
    <col min="1799" max="1799" width="32.28515625" customWidth="1"/>
    <col min="1800" max="1800" width="12.7109375" customWidth="1"/>
    <col min="1801" max="1801" width="19.28515625" customWidth="1"/>
    <col min="1802" max="1802" width="13.140625" customWidth="1"/>
    <col min="1803" max="1803" width="22.140625" customWidth="1"/>
    <col min="1804" max="1804" width="14" customWidth="1"/>
    <col min="2049" max="2049" width="34" customWidth="1"/>
    <col min="2050" max="2050" width="15.42578125" customWidth="1"/>
    <col min="2051" max="2051" width="13.85546875" customWidth="1"/>
    <col min="2052" max="2052" width="21.85546875" customWidth="1"/>
    <col min="2053" max="2053" width="11.28515625" customWidth="1"/>
    <col min="2055" max="2055" width="32.28515625" customWidth="1"/>
    <col min="2056" max="2056" width="12.7109375" customWidth="1"/>
    <col min="2057" max="2057" width="19.28515625" customWidth="1"/>
    <col min="2058" max="2058" width="13.140625" customWidth="1"/>
    <col min="2059" max="2059" width="22.140625" customWidth="1"/>
    <col min="2060" max="2060" width="14" customWidth="1"/>
    <col min="2305" max="2305" width="34" customWidth="1"/>
    <col min="2306" max="2306" width="15.42578125" customWidth="1"/>
    <col min="2307" max="2307" width="13.85546875" customWidth="1"/>
    <col min="2308" max="2308" width="21.85546875" customWidth="1"/>
    <col min="2309" max="2309" width="11.28515625" customWidth="1"/>
    <col min="2311" max="2311" width="32.28515625" customWidth="1"/>
    <col min="2312" max="2312" width="12.7109375" customWidth="1"/>
    <col min="2313" max="2313" width="19.28515625" customWidth="1"/>
    <col min="2314" max="2314" width="13.140625" customWidth="1"/>
    <col min="2315" max="2315" width="22.140625" customWidth="1"/>
    <col min="2316" max="2316" width="14" customWidth="1"/>
    <col min="2561" max="2561" width="34" customWidth="1"/>
    <col min="2562" max="2562" width="15.42578125" customWidth="1"/>
    <col min="2563" max="2563" width="13.85546875" customWidth="1"/>
    <col min="2564" max="2564" width="21.85546875" customWidth="1"/>
    <col min="2565" max="2565" width="11.28515625" customWidth="1"/>
    <col min="2567" max="2567" width="32.28515625" customWidth="1"/>
    <col min="2568" max="2568" width="12.7109375" customWidth="1"/>
    <col min="2569" max="2569" width="19.28515625" customWidth="1"/>
    <col min="2570" max="2570" width="13.140625" customWidth="1"/>
    <col min="2571" max="2571" width="22.140625" customWidth="1"/>
    <col min="2572" max="2572" width="14" customWidth="1"/>
    <col min="2817" max="2817" width="34" customWidth="1"/>
    <col min="2818" max="2818" width="15.42578125" customWidth="1"/>
    <col min="2819" max="2819" width="13.85546875" customWidth="1"/>
    <col min="2820" max="2820" width="21.85546875" customWidth="1"/>
    <col min="2821" max="2821" width="11.28515625" customWidth="1"/>
    <col min="2823" max="2823" width="32.28515625" customWidth="1"/>
    <col min="2824" max="2824" width="12.7109375" customWidth="1"/>
    <col min="2825" max="2825" width="19.28515625" customWidth="1"/>
    <col min="2826" max="2826" width="13.140625" customWidth="1"/>
    <col min="2827" max="2827" width="22.140625" customWidth="1"/>
    <col min="2828" max="2828" width="14" customWidth="1"/>
    <col min="3073" max="3073" width="34" customWidth="1"/>
    <col min="3074" max="3074" width="15.42578125" customWidth="1"/>
    <col min="3075" max="3075" width="13.85546875" customWidth="1"/>
    <col min="3076" max="3076" width="21.85546875" customWidth="1"/>
    <col min="3077" max="3077" width="11.28515625" customWidth="1"/>
    <col min="3079" max="3079" width="32.28515625" customWidth="1"/>
    <col min="3080" max="3080" width="12.7109375" customWidth="1"/>
    <col min="3081" max="3081" width="19.28515625" customWidth="1"/>
    <col min="3082" max="3082" width="13.140625" customWidth="1"/>
    <col min="3083" max="3083" width="22.140625" customWidth="1"/>
    <col min="3084" max="3084" width="14" customWidth="1"/>
    <col min="3329" max="3329" width="34" customWidth="1"/>
    <col min="3330" max="3330" width="15.42578125" customWidth="1"/>
    <col min="3331" max="3331" width="13.85546875" customWidth="1"/>
    <col min="3332" max="3332" width="21.85546875" customWidth="1"/>
    <col min="3333" max="3333" width="11.28515625" customWidth="1"/>
    <col min="3335" max="3335" width="32.28515625" customWidth="1"/>
    <col min="3336" max="3336" width="12.7109375" customWidth="1"/>
    <col min="3337" max="3337" width="19.28515625" customWidth="1"/>
    <col min="3338" max="3338" width="13.140625" customWidth="1"/>
    <col min="3339" max="3339" width="22.140625" customWidth="1"/>
    <col min="3340" max="3340" width="14" customWidth="1"/>
    <col min="3585" max="3585" width="34" customWidth="1"/>
    <col min="3586" max="3586" width="15.42578125" customWidth="1"/>
    <col min="3587" max="3587" width="13.85546875" customWidth="1"/>
    <col min="3588" max="3588" width="21.85546875" customWidth="1"/>
    <col min="3589" max="3589" width="11.28515625" customWidth="1"/>
    <col min="3591" max="3591" width="32.28515625" customWidth="1"/>
    <col min="3592" max="3592" width="12.7109375" customWidth="1"/>
    <col min="3593" max="3593" width="19.28515625" customWidth="1"/>
    <col min="3594" max="3594" width="13.140625" customWidth="1"/>
    <col min="3595" max="3595" width="22.140625" customWidth="1"/>
    <col min="3596" max="3596" width="14" customWidth="1"/>
    <col min="3841" max="3841" width="34" customWidth="1"/>
    <col min="3842" max="3842" width="15.42578125" customWidth="1"/>
    <col min="3843" max="3843" width="13.85546875" customWidth="1"/>
    <col min="3844" max="3844" width="21.85546875" customWidth="1"/>
    <col min="3845" max="3845" width="11.28515625" customWidth="1"/>
    <col min="3847" max="3847" width="32.28515625" customWidth="1"/>
    <col min="3848" max="3848" width="12.7109375" customWidth="1"/>
    <col min="3849" max="3849" width="19.28515625" customWidth="1"/>
    <col min="3850" max="3850" width="13.140625" customWidth="1"/>
    <col min="3851" max="3851" width="22.140625" customWidth="1"/>
    <col min="3852" max="3852" width="14" customWidth="1"/>
    <col min="4097" max="4097" width="34" customWidth="1"/>
    <col min="4098" max="4098" width="15.42578125" customWidth="1"/>
    <col min="4099" max="4099" width="13.85546875" customWidth="1"/>
    <col min="4100" max="4100" width="21.85546875" customWidth="1"/>
    <col min="4101" max="4101" width="11.28515625" customWidth="1"/>
    <col min="4103" max="4103" width="32.28515625" customWidth="1"/>
    <col min="4104" max="4104" width="12.7109375" customWidth="1"/>
    <col min="4105" max="4105" width="19.28515625" customWidth="1"/>
    <col min="4106" max="4106" width="13.140625" customWidth="1"/>
    <col min="4107" max="4107" width="22.140625" customWidth="1"/>
    <col min="4108" max="4108" width="14" customWidth="1"/>
    <col min="4353" max="4353" width="34" customWidth="1"/>
    <col min="4354" max="4354" width="15.42578125" customWidth="1"/>
    <col min="4355" max="4355" width="13.85546875" customWidth="1"/>
    <col min="4356" max="4356" width="21.85546875" customWidth="1"/>
    <col min="4357" max="4357" width="11.28515625" customWidth="1"/>
    <col min="4359" max="4359" width="32.28515625" customWidth="1"/>
    <col min="4360" max="4360" width="12.7109375" customWidth="1"/>
    <col min="4361" max="4361" width="19.28515625" customWidth="1"/>
    <col min="4362" max="4362" width="13.140625" customWidth="1"/>
    <col min="4363" max="4363" width="22.140625" customWidth="1"/>
    <col min="4364" max="4364" width="14" customWidth="1"/>
    <col min="4609" max="4609" width="34" customWidth="1"/>
    <col min="4610" max="4610" width="15.42578125" customWidth="1"/>
    <col min="4611" max="4611" width="13.85546875" customWidth="1"/>
    <col min="4612" max="4612" width="21.85546875" customWidth="1"/>
    <col min="4613" max="4613" width="11.28515625" customWidth="1"/>
    <col min="4615" max="4615" width="32.28515625" customWidth="1"/>
    <col min="4616" max="4616" width="12.7109375" customWidth="1"/>
    <col min="4617" max="4617" width="19.28515625" customWidth="1"/>
    <col min="4618" max="4618" width="13.140625" customWidth="1"/>
    <col min="4619" max="4619" width="22.140625" customWidth="1"/>
    <col min="4620" max="4620" width="14" customWidth="1"/>
    <col min="4865" max="4865" width="34" customWidth="1"/>
    <col min="4866" max="4866" width="15.42578125" customWidth="1"/>
    <col min="4867" max="4867" width="13.85546875" customWidth="1"/>
    <col min="4868" max="4868" width="21.85546875" customWidth="1"/>
    <col min="4869" max="4869" width="11.28515625" customWidth="1"/>
    <col min="4871" max="4871" width="32.28515625" customWidth="1"/>
    <col min="4872" max="4872" width="12.7109375" customWidth="1"/>
    <col min="4873" max="4873" width="19.28515625" customWidth="1"/>
    <col min="4874" max="4874" width="13.140625" customWidth="1"/>
    <col min="4875" max="4875" width="22.140625" customWidth="1"/>
    <col min="4876" max="4876" width="14" customWidth="1"/>
    <col min="5121" max="5121" width="34" customWidth="1"/>
    <col min="5122" max="5122" width="15.42578125" customWidth="1"/>
    <col min="5123" max="5123" width="13.85546875" customWidth="1"/>
    <col min="5124" max="5124" width="21.85546875" customWidth="1"/>
    <col min="5125" max="5125" width="11.28515625" customWidth="1"/>
    <col min="5127" max="5127" width="32.28515625" customWidth="1"/>
    <col min="5128" max="5128" width="12.7109375" customWidth="1"/>
    <col min="5129" max="5129" width="19.28515625" customWidth="1"/>
    <col min="5130" max="5130" width="13.140625" customWidth="1"/>
    <col min="5131" max="5131" width="22.140625" customWidth="1"/>
    <col min="5132" max="5132" width="14" customWidth="1"/>
    <col min="5377" max="5377" width="34" customWidth="1"/>
    <col min="5378" max="5378" width="15.42578125" customWidth="1"/>
    <col min="5379" max="5379" width="13.85546875" customWidth="1"/>
    <col min="5380" max="5380" width="21.85546875" customWidth="1"/>
    <col min="5381" max="5381" width="11.28515625" customWidth="1"/>
    <col min="5383" max="5383" width="32.28515625" customWidth="1"/>
    <col min="5384" max="5384" width="12.7109375" customWidth="1"/>
    <col min="5385" max="5385" width="19.28515625" customWidth="1"/>
    <col min="5386" max="5386" width="13.140625" customWidth="1"/>
    <col min="5387" max="5387" width="22.140625" customWidth="1"/>
    <col min="5388" max="5388" width="14" customWidth="1"/>
    <col min="5633" max="5633" width="34" customWidth="1"/>
    <col min="5634" max="5634" width="15.42578125" customWidth="1"/>
    <col min="5635" max="5635" width="13.85546875" customWidth="1"/>
    <col min="5636" max="5636" width="21.85546875" customWidth="1"/>
    <col min="5637" max="5637" width="11.28515625" customWidth="1"/>
    <col min="5639" max="5639" width="32.28515625" customWidth="1"/>
    <col min="5640" max="5640" width="12.7109375" customWidth="1"/>
    <col min="5641" max="5641" width="19.28515625" customWidth="1"/>
    <col min="5642" max="5642" width="13.140625" customWidth="1"/>
    <col min="5643" max="5643" width="22.140625" customWidth="1"/>
    <col min="5644" max="5644" width="14" customWidth="1"/>
    <col min="5889" max="5889" width="34" customWidth="1"/>
    <col min="5890" max="5890" width="15.42578125" customWidth="1"/>
    <col min="5891" max="5891" width="13.85546875" customWidth="1"/>
    <col min="5892" max="5892" width="21.85546875" customWidth="1"/>
    <col min="5893" max="5893" width="11.28515625" customWidth="1"/>
    <col min="5895" max="5895" width="32.28515625" customWidth="1"/>
    <col min="5896" max="5896" width="12.7109375" customWidth="1"/>
    <col min="5897" max="5897" width="19.28515625" customWidth="1"/>
    <col min="5898" max="5898" width="13.140625" customWidth="1"/>
    <col min="5899" max="5899" width="22.140625" customWidth="1"/>
    <col min="5900" max="5900" width="14" customWidth="1"/>
    <col min="6145" max="6145" width="34" customWidth="1"/>
    <col min="6146" max="6146" width="15.42578125" customWidth="1"/>
    <col min="6147" max="6147" width="13.85546875" customWidth="1"/>
    <col min="6148" max="6148" width="21.85546875" customWidth="1"/>
    <col min="6149" max="6149" width="11.28515625" customWidth="1"/>
    <col min="6151" max="6151" width="32.28515625" customWidth="1"/>
    <col min="6152" max="6152" width="12.7109375" customWidth="1"/>
    <col min="6153" max="6153" width="19.28515625" customWidth="1"/>
    <col min="6154" max="6154" width="13.140625" customWidth="1"/>
    <col min="6155" max="6155" width="22.140625" customWidth="1"/>
    <col min="6156" max="6156" width="14" customWidth="1"/>
    <col min="6401" max="6401" width="34" customWidth="1"/>
    <col min="6402" max="6402" width="15.42578125" customWidth="1"/>
    <col min="6403" max="6403" width="13.85546875" customWidth="1"/>
    <col min="6404" max="6404" width="21.85546875" customWidth="1"/>
    <col min="6405" max="6405" width="11.28515625" customWidth="1"/>
    <col min="6407" max="6407" width="32.28515625" customWidth="1"/>
    <col min="6408" max="6408" width="12.7109375" customWidth="1"/>
    <col min="6409" max="6409" width="19.28515625" customWidth="1"/>
    <col min="6410" max="6410" width="13.140625" customWidth="1"/>
    <col min="6411" max="6411" width="22.140625" customWidth="1"/>
    <col min="6412" max="6412" width="14" customWidth="1"/>
    <col min="6657" max="6657" width="34" customWidth="1"/>
    <col min="6658" max="6658" width="15.42578125" customWidth="1"/>
    <col min="6659" max="6659" width="13.85546875" customWidth="1"/>
    <col min="6660" max="6660" width="21.85546875" customWidth="1"/>
    <col min="6661" max="6661" width="11.28515625" customWidth="1"/>
    <col min="6663" max="6663" width="32.28515625" customWidth="1"/>
    <col min="6664" max="6664" width="12.7109375" customWidth="1"/>
    <col min="6665" max="6665" width="19.28515625" customWidth="1"/>
    <col min="6666" max="6666" width="13.140625" customWidth="1"/>
    <col min="6667" max="6667" width="22.140625" customWidth="1"/>
    <col min="6668" max="6668" width="14" customWidth="1"/>
    <col min="6913" max="6913" width="34" customWidth="1"/>
    <col min="6914" max="6914" width="15.42578125" customWidth="1"/>
    <col min="6915" max="6915" width="13.85546875" customWidth="1"/>
    <col min="6916" max="6916" width="21.85546875" customWidth="1"/>
    <col min="6917" max="6917" width="11.28515625" customWidth="1"/>
    <col min="6919" max="6919" width="32.28515625" customWidth="1"/>
    <col min="6920" max="6920" width="12.7109375" customWidth="1"/>
    <col min="6921" max="6921" width="19.28515625" customWidth="1"/>
    <col min="6922" max="6922" width="13.140625" customWidth="1"/>
    <col min="6923" max="6923" width="22.140625" customWidth="1"/>
    <col min="6924" max="6924" width="14" customWidth="1"/>
    <col min="7169" max="7169" width="34" customWidth="1"/>
    <col min="7170" max="7170" width="15.42578125" customWidth="1"/>
    <col min="7171" max="7171" width="13.85546875" customWidth="1"/>
    <col min="7172" max="7172" width="21.85546875" customWidth="1"/>
    <col min="7173" max="7173" width="11.28515625" customWidth="1"/>
    <col min="7175" max="7175" width="32.28515625" customWidth="1"/>
    <col min="7176" max="7176" width="12.7109375" customWidth="1"/>
    <col min="7177" max="7177" width="19.28515625" customWidth="1"/>
    <col min="7178" max="7178" width="13.140625" customWidth="1"/>
    <col min="7179" max="7179" width="22.140625" customWidth="1"/>
    <col min="7180" max="7180" width="14" customWidth="1"/>
    <col min="7425" max="7425" width="34" customWidth="1"/>
    <col min="7426" max="7426" width="15.42578125" customWidth="1"/>
    <col min="7427" max="7427" width="13.85546875" customWidth="1"/>
    <col min="7428" max="7428" width="21.85546875" customWidth="1"/>
    <col min="7429" max="7429" width="11.28515625" customWidth="1"/>
    <col min="7431" max="7431" width="32.28515625" customWidth="1"/>
    <col min="7432" max="7432" width="12.7109375" customWidth="1"/>
    <col min="7433" max="7433" width="19.28515625" customWidth="1"/>
    <col min="7434" max="7434" width="13.140625" customWidth="1"/>
    <col min="7435" max="7435" width="22.140625" customWidth="1"/>
    <col min="7436" max="7436" width="14" customWidth="1"/>
    <col min="7681" max="7681" width="34" customWidth="1"/>
    <col min="7682" max="7682" width="15.42578125" customWidth="1"/>
    <col min="7683" max="7683" width="13.85546875" customWidth="1"/>
    <col min="7684" max="7684" width="21.85546875" customWidth="1"/>
    <col min="7685" max="7685" width="11.28515625" customWidth="1"/>
    <col min="7687" max="7687" width="32.28515625" customWidth="1"/>
    <col min="7688" max="7688" width="12.7109375" customWidth="1"/>
    <col min="7689" max="7689" width="19.28515625" customWidth="1"/>
    <col min="7690" max="7690" width="13.140625" customWidth="1"/>
    <col min="7691" max="7691" width="22.140625" customWidth="1"/>
    <col min="7692" max="7692" width="14" customWidth="1"/>
    <col min="7937" max="7937" width="34" customWidth="1"/>
    <col min="7938" max="7938" width="15.42578125" customWidth="1"/>
    <col min="7939" max="7939" width="13.85546875" customWidth="1"/>
    <col min="7940" max="7940" width="21.85546875" customWidth="1"/>
    <col min="7941" max="7941" width="11.28515625" customWidth="1"/>
    <col min="7943" max="7943" width="32.28515625" customWidth="1"/>
    <col min="7944" max="7944" width="12.7109375" customWidth="1"/>
    <col min="7945" max="7945" width="19.28515625" customWidth="1"/>
    <col min="7946" max="7946" width="13.140625" customWidth="1"/>
    <col min="7947" max="7947" width="22.140625" customWidth="1"/>
    <col min="7948" max="7948" width="14" customWidth="1"/>
    <col min="8193" max="8193" width="34" customWidth="1"/>
    <col min="8194" max="8194" width="15.42578125" customWidth="1"/>
    <col min="8195" max="8195" width="13.85546875" customWidth="1"/>
    <col min="8196" max="8196" width="21.85546875" customWidth="1"/>
    <col min="8197" max="8197" width="11.28515625" customWidth="1"/>
    <col min="8199" max="8199" width="32.28515625" customWidth="1"/>
    <col min="8200" max="8200" width="12.7109375" customWidth="1"/>
    <col min="8201" max="8201" width="19.28515625" customWidth="1"/>
    <col min="8202" max="8202" width="13.140625" customWidth="1"/>
    <col min="8203" max="8203" width="22.140625" customWidth="1"/>
    <col min="8204" max="8204" width="14" customWidth="1"/>
    <col min="8449" max="8449" width="34" customWidth="1"/>
    <col min="8450" max="8450" width="15.42578125" customWidth="1"/>
    <col min="8451" max="8451" width="13.85546875" customWidth="1"/>
    <col min="8452" max="8452" width="21.85546875" customWidth="1"/>
    <col min="8453" max="8453" width="11.28515625" customWidth="1"/>
    <col min="8455" max="8455" width="32.28515625" customWidth="1"/>
    <col min="8456" max="8456" width="12.7109375" customWidth="1"/>
    <col min="8457" max="8457" width="19.28515625" customWidth="1"/>
    <col min="8458" max="8458" width="13.140625" customWidth="1"/>
    <col min="8459" max="8459" width="22.140625" customWidth="1"/>
    <col min="8460" max="8460" width="14" customWidth="1"/>
    <col min="8705" max="8705" width="34" customWidth="1"/>
    <col min="8706" max="8706" width="15.42578125" customWidth="1"/>
    <col min="8707" max="8707" width="13.85546875" customWidth="1"/>
    <col min="8708" max="8708" width="21.85546875" customWidth="1"/>
    <col min="8709" max="8709" width="11.28515625" customWidth="1"/>
    <col min="8711" max="8711" width="32.28515625" customWidth="1"/>
    <col min="8712" max="8712" width="12.7109375" customWidth="1"/>
    <col min="8713" max="8713" width="19.28515625" customWidth="1"/>
    <col min="8714" max="8714" width="13.140625" customWidth="1"/>
    <col min="8715" max="8715" width="22.140625" customWidth="1"/>
    <col min="8716" max="8716" width="14" customWidth="1"/>
    <col min="8961" max="8961" width="34" customWidth="1"/>
    <col min="8962" max="8962" width="15.42578125" customWidth="1"/>
    <col min="8963" max="8963" width="13.85546875" customWidth="1"/>
    <col min="8964" max="8964" width="21.85546875" customWidth="1"/>
    <col min="8965" max="8965" width="11.28515625" customWidth="1"/>
    <col min="8967" max="8967" width="32.28515625" customWidth="1"/>
    <col min="8968" max="8968" width="12.7109375" customWidth="1"/>
    <col min="8969" max="8969" width="19.28515625" customWidth="1"/>
    <col min="8970" max="8970" width="13.140625" customWidth="1"/>
    <col min="8971" max="8971" width="22.140625" customWidth="1"/>
    <col min="8972" max="8972" width="14" customWidth="1"/>
    <col min="9217" max="9217" width="34" customWidth="1"/>
    <col min="9218" max="9218" width="15.42578125" customWidth="1"/>
    <col min="9219" max="9219" width="13.85546875" customWidth="1"/>
    <col min="9220" max="9220" width="21.85546875" customWidth="1"/>
    <col min="9221" max="9221" width="11.28515625" customWidth="1"/>
    <col min="9223" max="9223" width="32.28515625" customWidth="1"/>
    <col min="9224" max="9224" width="12.7109375" customWidth="1"/>
    <col min="9225" max="9225" width="19.28515625" customWidth="1"/>
    <col min="9226" max="9226" width="13.140625" customWidth="1"/>
    <col min="9227" max="9227" width="22.140625" customWidth="1"/>
    <col min="9228" max="9228" width="14" customWidth="1"/>
    <col min="9473" max="9473" width="34" customWidth="1"/>
    <col min="9474" max="9474" width="15.42578125" customWidth="1"/>
    <col min="9475" max="9475" width="13.85546875" customWidth="1"/>
    <col min="9476" max="9476" width="21.85546875" customWidth="1"/>
    <col min="9477" max="9477" width="11.28515625" customWidth="1"/>
    <col min="9479" max="9479" width="32.28515625" customWidth="1"/>
    <col min="9480" max="9480" width="12.7109375" customWidth="1"/>
    <col min="9481" max="9481" width="19.28515625" customWidth="1"/>
    <col min="9482" max="9482" width="13.140625" customWidth="1"/>
    <col min="9483" max="9483" width="22.140625" customWidth="1"/>
    <col min="9484" max="9484" width="14" customWidth="1"/>
    <col min="9729" max="9729" width="34" customWidth="1"/>
    <col min="9730" max="9730" width="15.42578125" customWidth="1"/>
    <col min="9731" max="9731" width="13.85546875" customWidth="1"/>
    <col min="9732" max="9732" width="21.85546875" customWidth="1"/>
    <col min="9733" max="9733" width="11.28515625" customWidth="1"/>
    <col min="9735" max="9735" width="32.28515625" customWidth="1"/>
    <col min="9736" max="9736" width="12.7109375" customWidth="1"/>
    <col min="9737" max="9737" width="19.28515625" customWidth="1"/>
    <col min="9738" max="9738" width="13.140625" customWidth="1"/>
    <col min="9739" max="9739" width="22.140625" customWidth="1"/>
    <col min="9740" max="9740" width="14" customWidth="1"/>
    <col min="9985" max="9985" width="34" customWidth="1"/>
    <col min="9986" max="9986" width="15.42578125" customWidth="1"/>
    <col min="9987" max="9987" width="13.85546875" customWidth="1"/>
    <col min="9988" max="9988" width="21.85546875" customWidth="1"/>
    <col min="9989" max="9989" width="11.28515625" customWidth="1"/>
    <col min="9991" max="9991" width="32.28515625" customWidth="1"/>
    <col min="9992" max="9992" width="12.7109375" customWidth="1"/>
    <col min="9993" max="9993" width="19.28515625" customWidth="1"/>
    <col min="9994" max="9994" width="13.140625" customWidth="1"/>
    <col min="9995" max="9995" width="22.140625" customWidth="1"/>
    <col min="9996" max="9996" width="14" customWidth="1"/>
    <col min="10241" max="10241" width="34" customWidth="1"/>
    <col min="10242" max="10242" width="15.42578125" customWidth="1"/>
    <col min="10243" max="10243" width="13.85546875" customWidth="1"/>
    <col min="10244" max="10244" width="21.85546875" customWidth="1"/>
    <col min="10245" max="10245" width="11.28515625" customWidth="1"/>
    <col min="10247" max="10247" width="32.28515625" customWidth="1"/>
    <col min="10248" max="10248" width="12.7109375" customWidth="1"/>
    <col min="10249" max="10249" width="19.28515625" customWidth="1"/>
    <col min="10250" max="10250" width="13.140625" customWidth="1"/>
    <col min="10251" max="10251" width="22.140625" customWidth="1"/>
    <col min="10252" max="10252" width="14" customWidth="1"/>
    <col min="10497" max="10497" width="34" customWidth="1"/>
    <col min="10498" max="10498" width="15.42578125" customWidth="1"/>
    <col min="10499" max="10499" width="13.85546875" customWidth="1"/>
    <col min="10500" max="10500" width="21.85546875" customWidth="1"/>
    <col min="10501" max="10501" width="11.28515625" customWidth="1"/>
    <col min="10503" max="10503" width="32.28515625" customWidth="1"/>
    <col min="10504" max="10504" width="12.7109375" customWidth="1"/>
    <col min="10505" max="10505" width="19.28515625" customWidth="1"/>
    <col min="10506" max="10506" width="13.140625" customWidth="1"/>
    <col min="10507" max="10507" width="22.140625" customWidth="1"/>
    <col min="10508" max="10508" width="14" customWidth="1"/>
    <col min="10753" max="10753" width="34" customWidth="1"/>
    <col min="10754" max="10754" width="15.42578125" customWidth="1"/>
    <col min="10755" max="10755" width="13.85546875" customWidth="1"/>
    <col min="10756" max="10756" width="21.85546875" customWidth="1"/>
    <col min="10757" max="10757" width="11.28515625" customWidth="1"/>
    <col min="10759" max="10759" width="32.28515625" customWidth="1"/>
    <col min="10760" max="10760" width="12.7109375" customWidth="1"/>
    <col min="10761" max="10761" width="19.28515625" customWidth="1"/>
    <col min="10762" max="10762" width="13.140625" customWidth="1"/>
    <col min="10763" max="10763" width="22.140625" customWidth="1"/>
    <col min="10764" max="10764" width="14" customWidth="1"/>
    <col min="11009" max="11009" width="34" customWidth="1"/>
    <col min="11010" max="11010" width="15.42578125" customWidth="1"/>
    <col min="11011" max="11011" width="13.85546875" customWidth="1"/>
    <col min="11012" max="11012" width="21.85546875" customWidth="1"/>
    <col min="11013" max="11013" width="11.28515625" customWidth="1"/>
    <col min="11015" max="11015" width="32.28515625" customWidth="1"/>
    <col min="11016" max="11016" width="12.7109375" customWidth="1"/>
    <col min="11017" max="11017" width="19.28515625" customWidth="1"/>
    <col min="11018" max="11018" width="13.140625" customWidth="1"/>
    <col min="11019" max="11019" width="22.140625" customWidth="1"/>
    <col min="11020" max="11020" width="14" customWidth="1"/>
    <col min="11265" max="11265" width="34" customWidth="1"/>
    <col min="11266" max="11266" width="15.42578125" customWidth="1"/>
    <col min="11267" max="11267" width="13.85546875" customWidth="1"/>
    <col min="11268" max="11268" width="21.85546875" customWidth="1"/>
    <col min="11269" max="11269" width="11.28515625" customWidth="1"/>
    <col min="11271" max="11271" width="32.28515625" customWidth="1"/>
    <col min="11272" max="11272" width="12.7109375" customWidth="1"/>
    <col min="11273" max="11273" width="19.28515625" customWidth="1"/>
    <col min="11274" max="11274" width="13.140625" customWidth="1"/>
    <col min="11275" max="11275" width="22.140625" customWidth="1"/>
    <col min="11276" max="11276" width="14" customWidth="1"/>
    <col min="11521" max="11521" width="34" customWidth="1"/>
    <col min="11522" max="11522" width="15.42578125" customWidth="1"/>
    <col min="11523" max="11523" width="13.85546875" customWidth="1"/>
    <col min="11524" max="11524" width="21.85546875" customWidth="1"/>
    <col min="11525" max="11525" width="11.28515625" customWidth="1"/>
    <col min="11527" max="11527" width="32.28515625" customWidth="1"/>
    <col min="11528" max="11528" width="12.7109375" customWidth="1"/>
    <col min="11529" max="11529" width="19.28515625" customWidth="1"/>
    <col min="11530" max="11530" width="13.140625" customWidth="1"/>
    <col min="11531" max="11531" width="22.140625" customWidth="1"/>
    <col min="11532" max="11532" width="14" customWidth="1"/>
    <col min="11777" max="11777" width="34" customWidth="1"/>
    <col min="11778" max="11778" width="15.42578125" customWidth="1"/>
    <col min="11779" max="11779" width="13.85546875" customWidth="1"/>
    <col min="11780" max="11780" width="21.85546875" customWidth="1"/>
    <col min="11781" max="11781" width="11.28515625" customWidth="1"/>
    <col min="11783" max="11783" width="32.28515625" customWidth="1"/>
    <col min="11784" max="11784" width="12.7109375" customWidth="1"/>
    <col min="11785" max="11785" width="19.28515625" customWidth="1"/>
    <col min="11786" max="11786" width="13.140625" customWidth="1"/>
    <col min="11787" max="11787" width="22.140625" customWidth="1"/>
    <col min="11788" max="11788" width="14" customWidth="1"/>
    <col min="12033" max="12033" width="34" customWidth="1"/>
    <col min="12034" max="12034" width="15.42578125" customWidth="1"/>
    <col min="12035" max="12035" width="13.85546875" customWidth="1"/>
    <col min="12036" max="12036" width="21.85546875" customWidth="1"/>
    <col min="12037" max="12037" width="11.28515625" customWidth="1"/>
    <col min="12039" max="12039" width="32.28515625" customWidth="1"/>
    <col min="12040" max="12040" width="12.7109375" customWidth="1"/>
    <col min="12041" max="12041" width="19.28515625" customWidth="1"/>
    <col min="12042" max="12042" width="13.140625" customWidth="1"/>
    <col min="12043" max="12043" width="22.140625" customWidth="1"/>
    <col min="12044" max="12044" width="14" customWidth="1"/>
    <col min="12289" max="12289" width="34" customWidth="1"/>
    <col min="12290" max="12290" width="15.42578125" customWidth="1"/>
    <col min="12291" max="12291" width="13.85546875" customWidth="1"/>
    <col min="12292" max="12292" width="21.85546875" customWidth="1"/>
    <col min="12293" max="12293" width="11.28515625" customWidth="1"/>
    <col min="12295" max="12295" width="32.28515625" customWidth="1"/>
    <col min="12296" max="12296" width="12.7109375" customWidth="1"/>
    <col min="12297" max="12297" width="19.28515625" customWidth="1"/>
    <col min="12298" max="12298" width="13.140625" customWidth="1"/>
    <col min="12299" max="12299" width="22.140625" customWidth="1"/>
    <col min="12300" max="12300" width="14" customWidth="1"/>
    <col min="12545" max="12545" width="34" customWidth="1"/>
    <col min="12546" max="12546" width="15.42578125" customWidth="1"/>
    <col min="12547" max="12547" width="13.85546875" customWidth="1"/>
    <col min="12548" max="12548" width="21.85546875" customWidth="1"/>
    <col min="12549" max="12549" width="11.28515625" customWidth="1"/>
    <col min="12551" max="12551" width="32.28515625" customWidth="1"/>
    <col min="12552" max="12552" width="12.7109375" customWidth="1"/>
    <col min="12553" max="12553" width="19.28515625" customWidth="1"/>
    <col min="12554" max="12554" width="13.140625" customWidth="1"/>
    <col min="12555" max="12555" width="22.140625" customWidth="1"/>
    <col min="12556" max="12556" width="14" customWidth="1"/>
    <col min="12801" max="12801" width="34" customWidth="1"/>
    <col min="12802" max="12802" width="15.42578125" customWidth="1"/>
    <col min="12803" max="12803" width="13.85546875" customWidth="1"/>
    <col min="12804" max="12804" width="21.85546875" customWidth="1"/>
    <col min="12805" max="12805" width="11.28515625" customWidth="1"/>
    <col min="12807" max="12807" width="32.28515625" customWidth="1"/>
    <col min="12808" max="12808" width="12.7109375" customWidth="1"/>
    <col min="12809" max="12809" width="19.28515625" customWidth="1"/>
    <col min="12810" max="12810" width="13.140625" customWidth="1"/>
    <col min="12811" max="12811" width="22.140625" customWidth="1"/>
    <col min="12812" max="12812" width="14" customWidth="1"/>
    <col min="13057" max="13057" width="34" customWidth="1"/>
    <col min="13058" max="13058" width="15.42578125" customWidth="1"/>
    <col min="13059" max="13059" width="13.85546875" customWidth="1"/>
    <col min="13060" max="13060" width="21.85546875" customWidth="1"/>
    <col min="13061" max="13061" width="11.28515625" customWidth="1"/>
    <col min="13063" max="13063" width="32.28515625" customWidth="1"/>
    <col min="13064" max="13064" width="12.7109375" customWidth="1"/>
    <col min="13065" max="13065" width="19.28515625" customWidth="1"/>
    <col min="13066" max="13066" width="13.140625" customWidth="1"/>
    <col min="13067" max="13067" width="22.140625" customWidth="1"/>
    <col min="13068" max="13068" width="14" customWidth="1"/>
    <col min="13313" max="13313" width="34" customWidth="1"/>
    <col min="13314" max="13314" width="15.42578125" customWidth="1"/>
    <col min="13315" max="13315" width="13.85546875" customWidth="1"/>
    <col min="13316" max="13316" width="21.85546875" customWidth="1"/>
    <col min="13317" max="13317" width="11.28515625" customWidth="1"/>
    <col min="13319" max="13319" width="32.28515625" customWidth="1"/>
    <col min="13320" max="13320" width="12.7109375" customWidth="1"/>
    <col min="13321" max="13321" width="19.28515625" customWidth="1"/>
    <col min="13322" max="13322" width="13.140625" customWidth="1"/>
    <col min="13323" max="13323" width="22.140625" customWidth="1"/>
    <col min="13324" max="13324" width="14" customWidth="1"/>
    <col min="13569" max="13569" width="34" customWidth="1"/>
    <col min="13570" max="13570" width="15.42578125" customWidth="1"/>
    <col min="13571" max="13571" width="13.85546875" customWidth="1"/>
    <col min="13572" max="13572" width="21.85546875" customWidth="1"/>
    <col min="13573" max="13573" width="11.28515625" customWidth="1"/>
    <col min="13575" max="13575" width="32.28515625" customWidth="1"/>
    <col min="13576" max="13576" width="12.7109375" customWidth="1"/>
    <col min="13577" max="13577" width="19.28515625" customWidth="1"/>
    <col min="13578" max="13578" width="13.140625" customWidth="1"/>
    <col min="13579" max="13579" width="22.140625" customWidth="1"/>
    <col min="13580" max="13580" width="14" customWidth="1"/>
    <col min="13825" max="13825" width="34" customWidth="1"/>
    <col min="13826" max="13826" width="15.42578125" customWidth="1"/>
    <col min="13827" max="13827" width="13.85546875" customWidth="1"/>
    <col min="13828" max="13828" width="21.85546875" customWidth="1"/>
    <col min="13829" max="13829" width="11.28515625" customWidth="1"/>
    <col min="13831" max="13831" width="32.28515625" customWidth="1"/>
    <col min="13832" max="13832" width="12.7109375" customWidth="1"/>
    <col min="13833" max="13833" width="19.28515625" customWidth="1"/>
    <col min="13834" max="13834" width="13.140625" customWidth="1"/>
    <col min="13835" max="13835" width="22.140625" customWidth="1"/>
    <col min="13836" max="13836" width="14" customWidth="1"/>
    <col min="14081" max="14081" width="34" customWidth="1"/>
    <col min="14082" max="14082" width="15.42578125" customWidth="1"/>
    <col min="14083" max="14083" width="13.85546875" customWidth="1"/>
    <col min="14084" max="14084" width="21.85546875" customWidth="1"/>
    <col min="14085" max="14085" width="11.28515625" customWidth="1"/>
    <col min="14087" max="14087" width="32.28515625" customWidth="1"/>
    <col min="14088" max="14088" width="12.7109375" customWidth="1"/>
    <col min="14089" max="14089" width="19.28515625" customWidth="1"/>
    <col min="14090" max="14090" width="13.140625" customWidth="1"/>
    <col min="14091" max="14091" width="22.140625" customWidth="1"/>
    <col min="14092" max="14092" width="14" customWidth="1"/>
    <col min="14337" max="14337" width="34" customWidth="1"/>
    <col min="14338" max="14338" width="15.42578125" customWidth="1"/>
    <col min="14339" max="14339" width="13.85546875" customWidth="1"/>
    <col min="14340" max="14340" width="21.85546875" customWidth="1"/>
    <col min="14341" max="14341" width="11.28515625" customWidth="1"/>
    <col min="14343" max="14343" width="32.28515625" customWidth="1"/>
    <col min="14344" max="14344" width="12.7109375" customWidth="1"/>
    <col min="14345" max="14345" width="19.28515625" customWidth="1"/>
    <col min="14346" max="14346" width="13.140625" customWidth="1"/>
    <col min="14347" max="14347" width="22.140625" customWidth="1"/>
    <col min="14348" max="14348" width="14" customWidth="1"/>
    <col min="14593" max="14593" width="34" customWidth="1"/>
    <col min="14594" max="14594" width="15.42578125" customWidth="1"/>
    <col min="14595" max="14595" width="13.85546875" customWidth="1"/>
    <col min="14596" max="14596" width="21.85546875" customWidth="1"/>
    <col min="14597" max="14597" width="11.28515625" customWidth="1"/>
    <col min="14599" max="14599" width="32.28515625" customWidth="1"/>
    <col min="14600" max="14600" width="12.7109375" customWidth="1"/>
    <col min="14601" max="14601" width="19.28515625" customWidth="1"/>
    <col min="14602" max="14602" width="13.140625" customWidth="1"/>
    <col min="14603" max="14603" width="22.140625" customWidth="1"/>
    <col min="14604" max="14604" width="14" customWidth="1"/>
    <col min="14849" max="14849" width="34" customWidth="1"/>
    <col min="14850" max="14850" width="15.42578125" customWidth="1"/>
    <col min="14851" max="14851" width="13.85546875" customWidth="1"/>
    <col min="14852" max="14852" width="21.85546875" customWidth="1"/>
    <col min="14853" max="14853" width="11.28515625" customWidth="1"/>
    <col min="14855" max="14855" width="32.28515625" customWidth="1"/>
    <col min="14856" max="14856" width="12.7109375" customWidth="1"/>
    <col min="14857" max="14857" width="19.28515625" customWidth="1"/>
    <col min="14858" max="14858" width="13.140625" customWidth="1"/>
    <col min="14859" max="14859" width="22.140625" customWidth="1"/>
    <col min="14860" max="14860" width="14" customWidth="1"/>
    <col min="15105" max="15105" width="34" customWidth="1"/>
    <col min="15106" max="15106" width="15.42578125" customWidth="1"/>
    <col min="15107" max="15107" width="13.85546875" customWidth="1"/>
    <col min="15108" max="15108" width="21.85546875" customWidth="1"/>
    <col min="15109" max="15109" width="11.28515625" customWidth="1"/>
    <col min="15111" max="15111" width="32.28515625" customWidth="1"/>
    <col min="15112" max="15112" width="12.7109375" customWidth="1"/>
    <col min="15113" max="15113" width="19.28515625" customWidth="1"/>
    <col min="15114" max="15114" width="13.140625" customWidth="1"/>
    <col min="15115" max="15115" width="22.140625" customWidth="1"/>
    <col min="15116" max="15116" width="14" customWidth="1"/>
    <col min="15361" max="15361" width="34" customWidth="1"/>
    <col min="15362" max="15362" width="15.42578125" customWidth="1"/>
    <col min="15363" max="15363" width="13.85546875" customWidth="1"/>
    <col min="15364" max="15364" width="21.85546875" customWidth="1"/>
    <col min="15365" max="15365" width="11.28515625" customWidth="1"/>
    <col min="15367" max="15367" width="32.28515625" customWidth="1"/>
    <col min="15368" max="15368" width="12.7109375" customWidth="1"/>
    <col min="15369" max="15369" width="19.28515625" customWidth="1"/>
    <col min="15370" max="15370" width="13.140625" customWidth="1"/>
    <col min="15371" max="15371" width="22.140625" customWidth="1"/>
    <col min="15372" max="15372" width="14" customWidth="1"/>
    <col min="15617" max="15617" width="34" customWidth="1"/>
    <col min="15618" max="15618" width="15.42578125" customWidth="1"/>
    <col min="15619" max="15619" width="13.85546875" customWidth="1"/>
    <col min="15620" max="15620" width="21.85546875" customWidth="1"/>
    <col min="15621" max="15621" width="11.28515625" customWidth="1"/>
    <col min="15623" max="15623" width="32.28515625" customWidth="1"/>
    <col min="15624" max="15624" width="12.7109375" customWidth="1"/>
    <col min="15625" max="15625" width="19.28515625" customWidth="1"/>
    <col min="15626" max="15626" width="13.140625" customWidth="1"/>
    <col min="15627" max="15627" width="22.140625" customWidth="1"/>
    <col min="15628" max="15628" width="14" customWidth="1"/>
    <col min="15873" max="15873" width="34" customWidth="1"/>
    <col min="15874" max="15874" width="15.42578125" customWidth="1"/>
    <col min="15875" max="15875" width="13.85546875" customWidth="1"/>
    <col min="15876" max="15876" width="21.85546875" customWidth="1"/>
    <col min="15877" max="15877" width="11.28515625" customWidth="1"/>
    <col min="15879" max="15879" width="32.28515625" customWidth="1"/>
    <col min="15880" max="15880" width="12.7109375" customWidth="1"/>
    <col min="15881" max="15881" width="19.28515625" customWidth="1"/>
    <col min="15882" max="15882" width="13.140625" customWidth="1"/>
    <col min="15883" max="15883" width="22.140625" customWidth="1"/>
    <col min="15884" max="15884" width="14" customWidth="1"/>
    <col min="16129" max="16129" width="34" customWidth="1"/>
    <col min="16130" max="16130" width="15.42578125" customWidth="1"/>
    <col min="16131" max="16131" width="13.85546875" customWidth="1"/>
    <col min="16132" max="16132" width="21.85546875" customWidth="1"/>
    <col min="16133" max="16133" width="11.28515625" customWidth="1"/>
    <col min="16135" max="16135" width="32.28515625" customWidth="1"/>
    <col min="16136" max="16136" width="12.7109375" customWidth="1"/>
    <col min="16137" max="16137" width="19.28515625" customWidth="1"/>
    <col min="16138" max="16138" width="13.140625" customWidth="1"/>
    <col min="16139" max="16139" width="22.140625" customWidth="1"/>
    <col min="16140" max="16140" width="14" customWidth="1"/>
  </cols>
  <sheetData>
    <row r="2" spans="1:10" x14ac:dyDescent="0.2">
      <c r="A2" s="223" t="s">
        <v>211</v>
      </c>
      <c r="B2" s="224"/>
      <c r="C2" s="224"/>
      <c r="D2" s="225"/>
      <c r="E2" s="225"/>
    </row>
    <row r="3" spans="1:10" x14ac:dyDescent="0.2">
      <c r="A3" s="225"/>
      <c r="B3" s="225"/>
      <c r="C3" s="225"/>
      <c r="D3" s="225"/>
      <c r="E3" s="225"/>
    </row>
    <row r="5" spans="1:10" ht="45" x14ac:dyDescent="0.2">
      <c r="A5" s="122"/>
      <c r="B5" s="123" t="s">
        <v>98</v>
      </c>
      <c r="C5" s="124" t="s">
        <v>99</v>
      </c>
      <c r="D5" s="123" t="s">
        <v>100</v>
      </c>
    </row>
    <row r="6" spans="1:10" ht="15" x14ac:dyDescent="0.2">
      <c r="A6" s="125"/>
      <c r="B6" s="126"/>
      <c r="C6" s="127"/>
      <c r="D6" s="126"/>
    </row>
    <row r="7" spans="1:10" ht="15" x14ac:dyDescent="0.25">
      <c r="A7" s="128" t="s">
        <v>181</v>
      </c>
      <c r="B7" s="129">
        <v>1734163</v>
      </c>
      <c r="C7" s="129">
        <v>372892</v>
      </c>
      <c r="D7" s="129">
        <f t="shared" ref="D7:D13" si="0">SUM(B7:C7)</f>
        <v>2107055</v>
      </c>
      <c r="E7" s="130"/>
      <c r="F7" s="131"/>
      <c r="G7" s="131"/>
      <c r="H7" s="132"/>
      <c r="I7" s="131"/>
      <c r="J7" s="131"/>
    </row>
    <row r="8" spans="1:10" ht="15" x14ac:dyDescent="0.25">
      <c r="A8" s="126" t="s">
        <v>101</v>
      </c>
      <c r="B8" s="133">
        <v>0</v>
      </c>
      <c r="C8" s="133">
        <v>0</v>
      </c>
      <c r="D8" s="134">
        <f t="shared" ref="D8:D11" si="1">SUM(B8:C8)</f>
        <v>0</v>
      </c>
      <c r="E8" s="130"/>
      <c r="F8" s="135"/>
      <c r="G8" s="135"/>
      <c r="H8" s="135"/>
      <c r="I8" s="135"/>
      <c r="J8" s="135"/>
    </row>
    <row r="9" spans="1:10" ht="28.5" x14ac:dyDescent="0.2">
      <c r="A9" s="136" t="s">
        <v>102</v>
      </c>
      <c r="B9" s="133">
        <v>0</v>
      </c>
      <c r="C9" s="133">
        <v>308205</v>
      </c>
      <c r="D9" s="137">
        <f t="shared" si="1"/>
        <v>308205</v>
      </c>
      <c r="E9" s="138"/>
      <c r="F9" s="132"/>
      <c r="G9" s="132"/>
      <c r="H9" s="132"/>
      <c r="I9" s="132"/>
      <c r="J9" s="139"/>
    </row>
    <row r="10" spans="1:10" ht="14.25" x14ac:dyDescent="0.2">
      <c r="A10" s="126" t="s">
        <v>103</v>
      </c>
      <c r="B10" s="133">
        <v>0</v>
      </c>
      <c r="C10" s="133">
        <v>-50652</v>
      </c>
      <c r="D10" s="133">
        <f t="shared" si="1"/>
        <v>-50652</v>
      </c>
      <c r="E10" s="140"/>
      <c r="F10" s="132"/>
      <c r="G10" s="132"/>
      <c r="H10" s="132"/>
      <c r="I10" s="132"/>
      <c r="J10" s="16"/>
    </row>
    <row r="11" spans="1:10" ht="57" x14ac:dyDescent="0.2">
      <c r="A11" s="141" t="s">
        <v>104</v>
      </c>
      <c r="B11" s="133">
        <v>202585</v>
      </c>
      <c r="C11" s="133">
        <v>-202585</v>
      </c>
      <c r="D11" s="133">
        <f t="shared" si="1"/>
        <v>0</v>
      </c>
      <c r="E11" s="138"/>
      <c r="F11" s="132"/>
      <c r="G11" s="132"/>
      <c r="H11" s="132"/>
      <c r="I11" s="132"/>
      <c r="J11" s="132"/>
    </row>
    <row r="12" spans="1:10" ht="15" x14ac:dyDescent="0.25">
      <c r="A12" s="128" t="s">
        <v>212</v>
      </c>
      <c r="B12" s="182">
        <f>SUM(B7:B11)</f>
        <v>1936748</v>
      </c>
      <c r="C12" s="182">
        <f>SUM(C7:C11)</f>
        <v>427860</v>
      </c>
      <c r="D12" s="183">
        <f t="shared" si="0"/>
        <v>2364608</v>
      </c>
      <c r="E12" s="140"/>
      <c r="F12" s="132"/>
      <c r="G12" s="132"/>
      <c r="H12" s="132"/>
      <c r="I12" s="132"/>
      <c r="J12" s="132"/>
    </row>
    <row r="13" spans="1:10" ht="15" x14ac:dyDescent="0.25">
      <c r="A13" s="128" t="s">
        <v>182</v>
      </c>
      <c r="B13" s="182">
        <v>1936748</v>
      </c>
      <c r="C13" s="129">
        <v>415979</v>
      </c>
      <c r="D13" s="129">
        <f t="shared" si="0"/>
        <v>2352727</v>
      </c>
      <c r="E13" s="140"/>
      <c r="F13" s="132"/>
      <c r="G13" s="132"/>
      <c r="H13" s="132"/>
      <c r="I13" s="132"/>
      <c r="J13" s="132"/>
    </row>
    <row r="14" spans="1:10" ht="15" x14ac:dyDescent="0.25">
      <c r="A14" s="126" t="s">
        <v>101</v>
      </c>
      <c r="B14" s="133">
        <v>0</v>
      </c>
      <c r="C14" s="133">
        <v>0</v>
      </c>
      <c r="D14" s="134">
        <f t="shared" ref="D14:D17" si="2">SUM(B14:C14)</f>
        <v>0</v>
      </c>
      <c r="E14" s="130"/>
      <c r="F14" s="142"/>
      <c r="G14" s="142"/>
      <c r="H14" s="142"/>
      <c r="I14" s="142"/>
      <c r="J14" s="143"/>
    </row>
    <row r="15" spans="1:10" ht="28.5" x14ac:dyDescent="0.25">
      <c r="A15" s="136" t="s">
        <v>102</v>
      </c>
      <c r="B15" s="133">
        <v>0</v>
      </c>
      <c r="C15" s="133">
        <v>2045152</v>
      </c>
      <c r="D15" s="133">
        <v>2045152</v>
      </c>
      <c r="E15" s="130"/>
      <c r="F15" s="135"/>
      <c r="G15" s="135"/>
      <c r="H15" s="135"/>
      <c r="I15" s="135"/>
      <c r="J15" s="135"/>
    </row>
    <row r="16" spans="1:10" ht="14.25" x14ac:dyDescent="0.2">
      <c r="A16" s="126" t="s">
        <v>103</v>
      </c>
      <c r="B16" s="133">
        <v>0</v>
      </c>
      <c r="C16" s="133">
        <v>-6</v>
      </c>
      <c r="D16" s="133">
        <f t="shared" si="2"/>
        <v>-6</v>
      </c>
      <c r="E16" s="138"/>
      <c r="F16" s="132"/>
      <c r="G16" s="132"/>
      <c r="H16" s="132"/>
      <c r="I16" s="132"/>
      <c r="J16" s="139"/>
    </row>
    <row r="17" spans="1:11" ht="57" x14ac:dyDescent="0.2">
      <c r="A17" s="141" t="s">
        <v>104</v>
      </c>
      <c r="B17" s="133">
        <v>276173</v>
      </c>
      <c r="C17" s="133">
        <v>-276173</v>
      </c>
      <c r="D17" s="133">
        <f t="shared" si="2"/>
        <v>0</v>
      </c>
      <c r="E17" s="140"/>
      <c r="F17" s="132"/>
      <c r="G17" s="132"/>
      <c r="H17" s="132"/>
      <c r="I17" s="132"/>
      <c r="J17" s="16"/>
    </row>
    <row r="18" spans="1:11" ht="15" x14ac:dyDescent="0.25">
      <c r="A18" s="128" t="s">
        <v>213</v>
      </c>
      <c r="B18" s="144">
        <f>SUM(B13:B17)</f>
        <v>2212921</v>
      </c>
      <c r="C18" s="144">
        <f>SUM(C13:C17)</f>
        <v>2184952</v>
      </c>
      <c r="D18" s="144">
        <f>SUM(B18:C18)</f>
        <v>4397873</v>
      </c>
      <c r="E18" s="138"/>
      <c r="F18" s="132"/>
      <c r="G18" s="132"/>
      <c r="H18" s="132"/>
      <c r="I18" s="132"/>
      <c r="J18" s="132"/>
    </row>
    <row r="19" spans="1:11" ht="14.25" x14ac:dyDescent="0.2">
      <c r="F19" s="140"/>
      <c r="G19" s="132"/>
      <c r="H19" s="132"/>
      <c r="I19" s="132"/>
      <c r="J19" s="132"/>
      <c r="K19" s="132"/>
    </row>
    <row r="20" spans="1:11" ht="15" x14ac:dyDescent="0.25">
      <c r="F20" s="130"/>
      <c r="G20" s="142"/>
      <c r="H20" s="142"/>
      <c r="I20" s="142"/>
      <c r="J20" s="142"/>
      <c r="K20" s="143"/>
    </row>
    <row r="21" spans="1:11" ht="15" x14ac:dyDescent="0.25">
      <c r="F21" s="130"/>
      <c r="G21" s="135"/>
      <c r="H21" s="135"/>
      <c r="I21" s="135"/>
      <c r="J21" s="135"/>
      <c r="K21" s="135"/>
    </row>
    <row r="22" spans="1:11" ht="14.25" x14ac:dyDescent="0.2">
      <c r="F22" s="138"/>
      <c r="G22" s="132"/>
      <c r="H22" s="132"/>
      <c r="I22" s="132"/>
      <c r="J22" s="132"/>
      <c r="K22" s="139"/>
    </row>
    <row r="23" spans="1:11" ht="14.25" x14ac:dyDescent="0.2">
      <c r="A23" s="3" t="s">
        <v>31</v>
      </c>
      <c r="B23" s="145" t="s">
        <v>54</v>
      </c>
      <c r="C23" s="145"/>
      <c r="F23" s="140"/>
      <c r="G23" s="132"/>
      <c r="H23" s="132"/>
      <c r="I23" s="132"/>
      <c r="J23" s="132"/>
      <c r="K23" s="16"/>
    </row>
    <row r="24" spans="1:11" ht="14.25" x14ac:dyDescent="0.2">
      <c r="A24" s="120"/>
      <c r="B24" s="3"/>
      <c r="C24" s="3"/>
      <c r="F24" s="138"/>
      <c r="G24" s="132"/>
      <c r="H24" s="132"/>
      <c r="I24" s="132"/>
      <c r="J24" s="132"/>
      <c r="K24" s="132"/>
    </row>
    <row r="25" spans="1:11" ht="14.25" x14ac:dyDescent="0.2">
      <c r="A25" s="120"/>
      <c r="B25" s="3"/>
      <c r="C25" s="3"/>
      <c r="F25" s="140"/>
      <c r="G25" s="132"/>
      <c r="H25" s="132"/>
      <c r="I25" s="132"/>
      <c r="J25" s="132"/>
      <c r="K25" s="132"/>
    </row>
    <row r="26" spans="1:11" ht="15" x14ac:dyDescent="0.25">
      <c r="A26" s="120" t="s">
        <v>44</v>
      </c>
      <c r="B26" s="145" t="s">
        <v>45</v>
      </c>
      <c r="C26" s="145"/>
      <c r="F26" s="130"/>
      <c r="G26" s="142"/>
      <c r="H26" s="142"/>
      <c r="I26" s="142"/>
      <c r="J26" s="142"/>
      <c r="K26" s="143"/>
    </row>
    <row r="29" spans="1:11" ht="14.25" x14ac:dyDescent="0.2">
      <c r="A29" s="184" t="s">
        <v>183</v>
      </c>
      <c r="B29" s="160" t="s">
        <v>214</v>
      </c>
      <c r="C29" s="160" t="s">
        <v>215</v>
      </c>
      <c r="D29" s="160" t="s">
        <v>184</v>
      </c>
    </row>
    <row r="30" spans="1:11" ht="14.25" x14ac:dyDescent="0.2">
      <c r="B30" s="85"/>
      <c r="C30" s="85"/>
      <c r="D30" s="85"/>
    </row>
    <row r="31" spans="1:11" ht="28.5" x14ac:dyDescent="0.2">
      <c r="A31" s="185" t="s">
        <v>186</v>
      </c>
      <c r="B31" s="195">
        <v>2112929</v>
      </c>
      <c r="C31" s="196">
        <v>226621</v>
      </c>
      <c r="D31" s="196">
        <v>304734</v>
      </c>
    </row>
    <row r="32" spans="1:11" ht="14.25" x14ac:dyDescent="0.2">
      <c r="A32" s="185"/>
      <c r="B32" s="197"/>
      <c r="C32" s="198"/>
      <c r="D32" s="198"/>
    </row>
    <row r="33" spans="1:4" ht="28.5" x14ac:dyDescent="0.2">
      <c r="A33" s="185" t="s">
        <v>185</v>
      </c>
      <c r="B33" s="195">
        <v>4325850</v>
      </c>
      <c r="C33" s="196">
        <v>2163369</v>
      </c>
      <c r="D33" s="196">
        <v>2241482</v>
      </c>
    </row>
  </sheetData>
  <mergeCells count="1">
    <mergeCell ref="A2:E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8" workbookViewId="0">
      <selection activeCell="A45" sqref="A45"/>
    </sheetView>
  </sheetViews>
  <sheetFormatPr defaultRowHeight="12.75" x14ac:dyDescent="0.2"/>
  <cols>
    <col min="1" max="1" width="118.28515625" customWidth="1"/>
    <col min="257" max="257" width="118.28515625" customWidth="1"/>
    <col min="513" max="513" width="118.28515625" customWidth="1"/>
    <col min="769" max="769" width="118.28515625" customWidth="1"/>
    <col min="1025" max="1025" width="118.28515625" customWidth="1"/>
    <col min="1281" max="1281" width="118.28515625" customWidth="1"/>
    <col min="1537" max="1537" width="118.28515625" customWidth="1"/>
    <col min="1793" max="1793" width="118.28515625" customWidth="1"/>
    <col min="2049" max="2049" width="118.28515625" customWidth="1"/>
    <col min="2305" max="2305" width="118.28515625" customWidth="1"/>
    <col min="2561" max="2561" width="118.28515625" customWidth="1"/>
    <col min="2817" max="2817" width="118.28515625" customWidth="1"/>
    <col min="3073" max="3073" width="118.28515625" customWidth="1"/>
    <col min="3329" max="3329" width="118.28515625" customWidth="1"/>
    <col min="3585" max="3585" width="118.28515625" customWidth="1"/>
    <col min="3841" max="3841" width="118.28515625" customWidth="1"/>
    <col min="4097" max="4097" width="118.28515625" customWidth="1"/>
    <col min="4353" max="4353" width="118.28515625" customWidth="1"/>
    <col min="4609" max="4609" width="118.28515625" customWidth="1"/>
    <col min="4865" max="4865" width="118.28515625" customWidth="1"/>
    <col min="5121" max="5121" width="118.28515625" customWidth="1"/>
    <col min="5377" max="5377" width="118.28515625" customWidth="1"/>
    <col min="5633" max="5633" width="118.28515625" customWidth="1"/>
    <col min="5889" max="5889" width="118.28515625" customWidth="1"/>
    <col min="6145" max="6145" width="118.28515625" customWidth="1"/>
    <col min="6401" max="6401" width="118.28515625" customWidth="1"/>
    <col min="6657" max="6657" width="118.28515625" customWidth="1"/>
    <col min="6913" max="6913" width="118.28515625" customWidth="1"/>
    <col min="7169" max="7169" width="118.28515625" customWidth="1"/>
    <col min="7425" max="7425" width="118.28515625" customWidth="1"/>
    <col min="7681" max="7681" width="118.28515625" customWidth="1"/>
    <col min="7937" max="7937" width="118.28515625" customWidth="1"/>
    <col min="8193" max="8193" width="118.28515625" customWidth="1"/>
    <col min="8449" max="8449" width="118.28515625" customWidth="1"/>
    <col min="8705" max="8705" width="118.28515625" customWidth="1"/>
    <col min="8961" max="8961" width="118.28515625" customWidth="1"/>
    <col min="9217" max="9217" width="118.28515625" customWidth="1"/>
    <col min="9473" max="9473" width="118.28515625" customWidth="1"/>
    <col min="9729" max="9729" width="118.28515625" customWidth="1"/>
    <col min="9985" max="9985" width="118.28515625" customWidth="1"/>
    <col min="10241" max="10241" width="118.28515625" customWidth="1"/>
    <col min="10497" max="10497" width="118.28515625" customWidth="1"/>
    <col min="10753" max="10753" width="118.28515625" customWidth="1"/>
    <col min="11009" max="11009" width="118.28515625" customWidth="1"/>
    <col min="11265" max="11265" width="118.28515625" customWidth="1"/>
    <col min="11521" max="11521" width="118.28515625" customWidth="1"/>
    <col min="11777" max="11777" width="118.28515625" customWidth="1"/>
    <col min="12033" max="12033" width="118.28515625" customWidth="1"/>
    <col min="12289" max="12289" width="118.28515625" customWidth="1"/>
    <col min="12545" max="12545" width="118.28515625" customWidth="1"/>
    <col min="12801" max="12801" width="118.28515625" customWidth="1"/>
    <col min="13057" max="13057" width="118.28515625" customWidth="1"/>
    <col min="13313" max="13313" width="118.28515625" customWidth="1"/>
    <col min="13569" max="13569" width="118.28515625" customWidth="1"/>
    <col min="13825" max="13825" width="118.28515625" customWidth="1"/>
    <col min="14081" max="14081" width="118.28515625" customWidth="1"/>
    <col min="14337" max="14337" width="118.28515625" customWidth="1"/>
    <col min="14593" max="14593" width="118.28515625" customWidth="1"/>
    <col min="14849" max="14849" width="118.28515625" customWidth="1"/>
    <col min="15105" max="15105" width="118.28515625" customWidth="1"/>
    <col min="15361" max="15361" width="118.28515625" customWidth="1"/>
    <col min="15617" max="15617" width="118.28515625" customWidth="1"/>
    <col min="15873" max="15873" width="118.28515625" customWidth="1"/>
    <col min="16129" max="16129" width="118.28515625" customWidth="1"/>
  </cols>
  <sheetData>
    <row r="1" spans="1:1" ht="15" x14ac:dyDescent="0.2">
      <c r="A1" s="146" t="s">
        <v>105</v>
      </c>
    </row>
    <row r="2" spans="1:1" ht="15.75" x14ac:dyDescent="0.2">
      <c r="A2" s="147"/>
    </row>
    <row r="3" spans="1:1" ht="15.75" x14ac:dyDescent="0.2">
      <c r="A3" s="148" t="s">
        <v>106</v>
      </c>
    </row>
    <row r="4" spans="1:1" ht="15.75" x14ac:dyDescent="0.2">
      <c r="A4" s="148" t="s">
        <v>107</v>
      </c>
    </row>
    <row r="5" spans="1:1" ht="15.75" x14ac:dyDescent="0.2">
      <c r="A5" s="148" t="s">
        <v>108</v>
      </c>
    </row>
    <row r="6" spans="1:1" ht="15.75" x14ac:dyDescent="0.2">
      <c r="A6" s="148" t="s">
        <v>109</v>
      </c>
    </row>
    <row r="7" spans="1:1" ht="15.75" x14ac:dyDescent="0.2">
      <c r="A7" s="149"/>
    </row>
    <row r="8" spans="1:1" ht="30" x14ac:dyDescent="0.2">
      <c r="A8" s="150" t="s">
        <v>219</v>
      </c>
    </row>
    <row r="9" spans="1:1" ht="45" x14ac:dyDescent="0.2">
      <c r="A9" s="187" t="s">
        <v>220</v>
      </c>
    </row>
    <row r="10" spans="1:1" ht="30" x14ac:dyDescent="0.2">
      <c r="A10" s="188" t="s">
        <v>221</v>
      </c>
    </row>
    <row r="11" spans="1:1" ht="45" x14ac:dyDescent="0.2">
      <c r="A11" s="216" t="s">
        <v>222</v>
      </c>
    </row>
    <row r="12" spans="1:1" ht="45" x14ac:dyDescent="0.2">
      <c r="A12" s="216" t="s">
        <v>223</v>
      </c>
    </row>
    <row r="13" spans="1:1" ht="15" x14ac:dyDescent="0.2">
      <c r="A13" s="216" t="s">
        <v>224</v>
      </c>
    </row>
    <row r="14" spans="1:1" ht="30" x14ac:dyDescent="0.2">
      <c r="A14" s="154" t="s">
        <v>225</v>
      </c>
    </row>
    <row r="15" spans="1:1" ht="30" x14ac:dyDescent="0.2">
      <c r="A15" s="217" t="s">
        <v>226</v>
      </c>
    </row>
    <row r="16" spans="1:1" ht="30" x14ac:dyDescent="0.2">
      <c r="A16" s="217" t="s">
        <v>227</v>
      </c>
    </row>
    <row r="17" spans="1:1" ht="58.5" customHeight="1" x14ac:dyDescent="0.2">
      <c r="A17" s="218" t="s">
        <v>228</v>
      </c>
    </row>
    <row r="18" spans="1:1" ht="30" x14ac:dyDescent="0.2">
      <c r="A18" s="217" t="s">
        <v>229</v>
      </c>
    </row>
    <row r="19" spans="1:1" ht="30" x14ac:dyDescent="0.2">
      <c r="A19" s="151" t="s">
        <v>230</v>
      </c>
    </row>
    <row r="20" spans="1:1" ht="30" x14ac:dyDescent="0.2">
      <c r="A20" s="151" t="s">
        <v>231</v>
      </c>
    </row>
    <row r="21" spans="1:1" ht="30" x14ac:dyDescent="0.2">
      <c r="A21" s="151" t="s">
        <v>232</v>
      </c>
    </row>
    <row r="22" spans="1:1" ht="15" x14ac:dyDescent="0.2">
      <c r="A22" s="151" t="s">
        <v>233</v>
      </c>
    </row>
    <row r="23" spans="1:1" ht="15" x14ac:dyDescent="0.2">
      <c r="A23" s="151" t="s">
        <v>203</v>
      </c>
    </row>
    <row r="24" spans="1:1" ht="30" x14ac:dyDescent="0.2">
      <c r="A24" s="151" t="s">
        <v>234</v>
      </c>
    </row>
    <row r="25" spans="1:1" ht="15" x14ac:dyDescent="0.2">
      <c r="A25" s="151" t="s">
        <v>235</v>
      </c>
    </row>
    <row r="26" spans="1:1" ht="15" x14ac:dyDescent="0.2">
      <c r="A26" s="153" t="s">
        <v>203</v>
      </c>
    </row>
    <row r="27" spans="1:1" ht="15" x14ac:dyDescent="0.2">
      <c r="A27" s="151" t="s">
        <v>187</v>
      </c>
    </row>
    <row r="28" spans="1:1" ht="30" x14ac:dyDescent="0.2">
      <c r="A28" s="151" t="s">
        <v>188</v>
      </c>
    </row>
    <row r="29" spans="1:1" ht="30" x14ac:dyDescent="0.2">
      <c r="A29" s="151" t="s">
        <v>236</v>
      </c>
    </row>
    <row r="30" spans="1:1" s="152" customFormat="1" ht="30" x14ac:dyDescent="0.2">
      <c r="A30" s="151" t="s">
        <v>237</v>
      </c>
    </row>
    <row r="31" spans="1:1" ht="30" x14ac:dyDescent="0.2">
      <c r="A31" s="219" t="s">
        <v>238</v>
      </c>
    </row>
    <row r="32" spans="1:1" ht="30" x14ac:dyDescent="0.2">
      <c r="A32" s="219" t="s">
        <v>239</v>
      </c>
    </row>
    <row r="33" spans="1:7" ht="15.75" x14ac:dyDescent="0.2">
      <c r="A33" s="151" t="s">
        <v>240</v>
      </c>
      <c r="G33" s="149" t="s">
        <v>110</v>
      </c>
    </row>
    <row r="34" spans="1:7" ht="15" x14ac:dyDescent="0.2">
      <c r="A34" s="155" t="s">
        <v>241</v>
      </c>
    </row>
    <row r="35" spans="1:7" ht="15" x14ac:dyDescent="0.2">
      <c r="A35" s="155"/>
    </row>
    <row r="36" spans="1:7" ht="15" x14ac:dyDescent="0.2">
      <c r="A36" s="155"/>
    </row>
    <row r="37" spans="1:7" ht="15.75" x14ac:dyDescent="0.2">
      <c r="A37" s="149"/>
    </row>
    <row r="38" spans="1:7" ht="15.75" x14ac:dyDescent="0.2">
      <c r="A38" s="155" t="s">
        <v>189</v>
      </c>
      <c r="F38" s="158" t="s">
        <v>112</v>
      </c>
      <c r="G38" s="158" t="s">
        <v>113</v>
      </c>
    </row>
    <row r="39" spans="1:7" ht="15" x14ac:dyDescent="0.2">
      <c r="A39" s="155"/>
    </row>
    <row r="40" spans="1:7" ht="15" x14ac:dyDescent="0.2">
      <c r="A40" s="156"/>
    </row>
    <row r="41" spans="1:7" ht="15" x14ac:dyDescent="0.2">
      <c r="A41" s="157" t="s">
        <v>111</v>
      </c>
    </row>
    <row r="42" spans="1:7" x14ac:dyDescent="0.2">
      <c r="A42" s="1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B27" sqref="B27"/>
    </sheetView>
  </sheetViews>
  <sheetFormatPr defaultRowHeight="14.25" x14ac:dyDescent="0.2"/>
  <cols>
    <col min="1" max="1" width="19.7109375" style="85" customWidth="1"/>
    <col min="2" max="2" width="39.42578125" style="85" customWidth="1"/>
    <col min="3" max="3" width="23.7109375" style="85" customWidth="1"/>
    <col min="4" max="4" width="21.7109375" style="85" customWidth="1"/>
    <col min="5" max="5" width="30.42578125" style="85" customWidth="1"/>
    <col min="6" max="256" width="9.140625" style="85"/>
    <col min="257" max="257" width="19.7109375" style="85" customWidth="1"/>
    <col min="258" max="258" width="39.42578125" style="85" customWidth="1"/>
    <col min="259" max="259" width="23.7109375" style="85" customWidth="1"/>
    <col min="260" max="260" width="21.7109375" style="85" customWidth="1"/>
    <col min="261" max="261" width="30.42578125" style="85" customWidth="1"/>
    <col min="262" max="512" width="9.140625" style="85"/>
    <col min="513" max="513" width="19.7109375" style="85" customWidth="1"/>
    <col min="514" max="514" width="39.42578125" style="85" customWidth="1"/>
    <col min="515" max="515" width="23.7109375" style="85" customWidth="1"/>
    <col min="516" max="516" width="21.7109375" style="85" customWidth="1"/>
    <col min="517" max="517" width="30.42578125" style="85" customWidth="1"/>
    <col min="518" max="768" width="9.140625" style="85"/>
    <col min="769" max="769" width="19.7109375" style="85" customWidth="1"/>
    <col min="770" max="770" width="39.42578125" style="85" customWidth="1"/>
    <col min="771" max="771" width="23.7109375" style="85" customWidth="1"/>
    <col min="772" max="772" width="21.7109375" style="85" customWidth="1"/>
    <col min="773" max="773" width="30.42578125" style="85" customWidth="1"/>
    <col min="774" max="1024" width="9.140625" style="85"/>
    <col min="1025" max="1025" width="19.7109375" style="85" customWidth="1"/>
    <col min="1026" max="1026" width="39.42578125" style="85" customWidth="1"/>
    <col min="1027" max="1027" width="23.7109375" style="85" customWidth="1"/>
    <col min="1028" max="1028" width="21.7109375" style="85" customWidth="1"/>
    <col min="1029" max="1029" width="30.42578125" style="85" customWidth="1"/>
    <col min="1030" max="1280" width="9.140625" style="85"/>
    <col min="1281" max="1281" width="19.7109375" style="85" customWidth="1"/>
    <col min="1282" max="1282" width="39.42578125" style="85" customWidth="1"/>
    <col min="1283" max="1283" width="23.7109375" style="85" customWidth="1"/>
    <col min="1284" max="1284" width="21.7109375" style="85" customWidth="1"/>
    <col min="1285" max="1285" width="30.42578125" style="85" customWidth="1"/>
    <col min="1286" max="1536" width="9.140625" style="85"/>
    <col min="1537" max="1537" width="19.7109375" style="85" customWidth="1"/>
    <col min="1538" max="1538" width="39.42578125" style="85" customWidth="1"/>
    <col min="1539" max="1539" width="23.7109375" style="85" customWidth="1"/>
    <col min="1540" max="1540" width="21.7109375" style="85" customWidth="1"/>
    <col min="1541" max="1541" width="30.42578125" style="85" customWidth="1"/>
    <col min="1542" max="1792" width="9.140625" style="85"/>
    <col min="1793" max="1793" width="19.7109375" style="85" customWidth="1"/>
    <col min="1794" max="1794" width="39.42578125" style="85" customWidth="1"/>
    <col min="1795" max="1795" width="23.7109375" style="85" customWidth="1"/>
    <col min="1796" max="1796" width="21.7109375" style="85" customWidth="1"/>
    <col min="1797" max="1797" width="30.42578125" style="85" customWidth="1"/>
    <col min="1798" max="2048" width="9.140625" style="85"/>
    <col min="2049" max="2049" width="19.7109375" style="85" customWidth="1"/>
    <col min="2050" max="2050" width="39.42578125" style="85" customWidth="1"/>
    <col min="2051" max="2051" width="23.7109375" style="85" customWidth="1"/>
    <col min="2052" max="2052" width="21.7109375" style="85" customWidth="1"/>
    <col min="2053" max="2053" width="30.42578125" style="85" customWidth="1"/>
    <col min="2054" max="2304" width="9.140625" style="85"/>
    <col min="2305" max="2305" width="19.7109375" style="85" customWidth="1"/>
    <col min="2306" max="2306" width="39.42578125" style="85" customWidth="1"/>
    <col min="2307" max="2307" width="23.7109375" style="85" customWidth="1"/>
    <col min="2308" max="2308" width="21.7109375" style="85" customWidth="1"/>
    <col min="2309" max="2309" width="30.42578125" style="85" customWidth="1"/>
    <col min="2310" max="2560" width="9.140625" style="85"/>
    <col min="2561" max="2561" width="19.7109375" style="85" customWidth="1"/>
    <col min="2562" max="2562" width="39.42578125" style="85" customWidth="1"/>
    <col min="2563" max="2563" width="23.7109375" style="85" customWidth="1"/>
    <col min="2564" max="2564" width="21.7109375" style="85" customWidth="1"/>
    <col min="2565" max="2565" width="30.42578125" style="85" customWidth="1"/>
    <col min="2566" max="2816" width="9.140625" style="85"/>
    <col min="2817" max="2817" width="19.7109375" style="85" customWidth="1"/>
    <col min="2818" max="2818" width="39.42578125" style="85" customWidth="1"/>
    <col min="2819" max="2819" width="23.7109375" style="85" customWidth="1"/>
    <col min="2820" max="2820" width="21.7109375" style="85" customWidth="1"/>
    <col min="2821" max="2821" width="30.42578125" style="85" customWidth="1"/>
    <col min="2822" max="3072" width="9.140625" style="85"/>
    <col min="3073" max="3073" width="19.7109375" style="85" customWidth="1"/>
    <col min="3074" max="3074" width="39.42578125" style="85" customWidth="1"/>
    <col min="3075" max="3075" width="23.7109375" style="85" customWidth="1"/>
    <col min="3076" max="3076" width="21.7109375" style="85" customWidth="1"/>
    <col min="3077" max="3077" width="30.42578125" style="85" customWidth="1"/>
    <col min="3078" max="3328" width="9.140625" style="85"/>
    <col min="3329" max="3329" width="19.7109375" style="85" customWidth="1"/>
    <col min="3330" max="3330" width="39.42578125" style="85" customWidth="1"/>
    <col min="3331" max="3331" width="23.7109375" style="85" customWidth="1"/>
    <col min="3332" max="3332" width="21.7109375" style="85" customWidth="1"/>
    <col min="3333" max="3333" width="30.42578125" style="85" customWidth="1"/>
    <col min="3334" max="3584" width="9.140625" style="85"/>
    <col min="3585" max="3585" width="19.7109375" style="85" customWidth="1"/>
    <col min="3586" max="3586" width="39.42578125" style="85" customWidth="1"/>
    <col min="3587" max="3587" width="23.7109375" style="85" customWidth="1"/>
    <col min="3588" max="3588" width="21.7109375" style="85" customWidth="1"/>
    <col min="3589" max="3589" width="30.42578125" style="85" customWidth="1"/>
    <col min="3590" max="3840" width="9.140625" style="85"/>
    <col min="3841" max="3841" width="19.7109375" style="85" customWidth="1"/>
    <col min="3842" max="3842" width="39.42578125" style="85" customWidth="1"/>
    <col min="3843" max="3843" width="23.7109375" style="85" customWidth="1"/>
    <col min="3844" max="3844" width="21.7109375" style="85" customWidth="1"/>
    <col min="3845" max="3845" width="30.42578125" style="85" customWidth="1"/>
    <col min="3846" max="4096" width="9.140625" style="85"/>
    <col min="4097" max="4097" width="19.7109375" style="85" customWidth="1"/>
    <col min="4098" max="4098" width="39.42578125" style="85" customWidth="1"/>
    <col min="4099" max="4099" width="23.7109375" style="85" customWidth="1"/>
    <col min="4100" max="4100" width="21.7109375" style="85" customWidth="1"/>
    <col min="4101" max="4101" width="30.42578125" style="85" customWidth="1"/>
    <col min="4102" max="4352" width="9.140625" style="85"/>
    <col min="4353" max="4353" width="19.7109375" style="85" customWidth="1"/>
    <col min="4354" max="4354" width="39.42578125" style="85" customWidth="1"/>
    <col min="4355" max="4355" width="23.7109375" style="85" customWidth="1"/>
    <col min="4356" max="4356" width="21.7109375" style="85" customWidth="1"/>
    <col min="4357" max="4357" width="30.42578125" style="85" customWidth="1"/>
    <col min="4358" max="4608" width="9.140625" style="85"/>
    <col min="4609" max="4609" width="19.7109375" style="85" customWidth="1"/>
    <col min="4610" max="4610" width="39.42578125" style="85" customWidth="1"/>
    <col min="4611" max="4611" width="23.7109375" style="85" customWidth="1"/>
    <col min="4612" max="4612" width="21.7109375" style="85" customWidth="1"/>
    <col min="4613" max="4613" width="30.42578125" style="85" customWidth="1"/>
    <col min="4614" max="4864" width="9.140625" style="85"/>
    <col min="4865" max="4865" width="19.7109375" style="85" customWidth="1"/>
    <col min="4866" max="4866" width="39.42578125" style="85" customWidth="1"/>
    <col min="4867" max="4867" width="23.7109375" style="85" customWidth="1"/>
    <col min="4868" max="4868" width="21.7109375" style="85" customWidth="1"/>
    <col min="4869" max="4869" width="30.42578125" style="85" customWidth="1"/>
    <col min="4870" max="5120" width="9.140625" style="85"/>
    <col min="5121" max="5121" width="19.7109375" style="85" customWidth="1"/>
    <col min="5122" max="5122" width="39.42578125" style="85" customWidth="1"/>
    <col min="5123" max="5123" width="23.7109375" style="85" customWidth="1"/>
    <col min="5124" max="5124" width="21.7109375" style="85" customWidth="1"/>
    <col min="5125" max="5125" width="30.42578125" style="85" customWidth="1"/>
    <col min="5126" max="5376" width="9.140625" style="85"/>
    <col min="5377" max="5377" width="19.7109375" style="85" customWidth="1"/>
    <col min="5378" max="5378" width="39.42578125" style="85" customWidth="1"/>
    <col min="5379" max="5379" width="23.7109375" style="85" customWidth="1"/>
    <col min="5380" max="5380" width="21.7109375" style="85" customWidth="1"/>
    <col min="5381" max="5381" width="30.42578125" style="85" customWidth="1"/>
    <col min="5382" max="5632" width="9.140625" style="85"/>
    <col min="5633" max="5633" width="19.7109375" style="85" customWidth="1"/>
    <col min="5634" max="5634" width="39.42578125" style="85" customWidth="1"/>
    <col min="5635" max="5635" width="23.7109375" style="85" customWidth="1"/>
    <col min="5636" max="5636" width="21.7109375" style="85" customWidth="1"/>
    <col min="5637" max="5637" width="30.42578125" style="85" customWidth="1"/>
    <col min="5638" max="5888" width="9.140625" style="85"/>
    <col min="5889" max="5889" width="19.7109375" style="85" customWidth="1"/>
    <col min="5890" max="5890" width="39.42578125" style="85" customWidth="1"/>
    <col min="5891" max="5891" width="23.7109375" style="85" customWidth="1"/>
    <col min="5892" max="5892" width="21.7109375" style="85" customWidth="1"/>
    <col min="5893" max="5893" width="30.42578125" style="85" customWidth="1"/>
    <col min="5894" max="6144" width="9.140625" style="85"/>
    <col min="6145" max="6145" width="19.7109375" style="85" customWidth="1"/>
    <col min="6146" max="6146" width="39.42578125" style="85" customWidth="1"/>
    <col min="6147" max="6147" width="23.7109375" style="85" customWidth="1"/>
    <col min="6148" max="6148" width="21.7109375" style="85" customWidth="1"/>
    <col min="6149" max="6149" width="30.42578125" style="85" customWidth="1"/>
    <col min="6150" max="6400" width="9.140625" style="85"/>
    <col min="6401" max="6401" width="19.7109375" style="85" customWidth="1"/>
    <col min="6402" max="6402" width="39.42578125" style="85" customWidth="1"/>
    <col min="6403" max="6403" width="23.7109375" style="85" customWidth="1"/>
    <col min="6404" max="6404" width="21.7109375" style="85" customWidth="1"/>
    <col min="6405" max="6405" width="30.42578125" style="85" customWidth="1"/>
    <col min="6406" max="6656" width="9.140625" style="85"/>
    <col min="6657" max="6657" width="19.7109375" style="85" customWidth="1"/>
    <col min="6658" max="6658" width="39.42578125" style="85" customWidth="1"/>
    <col min="6659" max="6659" width="23.7109375" style="85" customWidth="1"/>
    <col min="6660" max="6660" width="21.7109375" style="85" customWidth="1"/>
    <col min="6661" max="6661" width="30.42578125" style="85" customWidth="1"/>
    <col min="6662" max="6912" width="9.140625" style="85"/>
    <col min="6913" max="6913" width="19.7109375" style="85" customWidth="1"/>
    <col min="6914" max="6914" width="39.42578125" style="85" customWidth="1"/>
    <col min="6915" max="6915" width="23.7109375" style="85" customWidth="1"/>
    <col min="6916" max="6916" width="21.7109375" style="85" customWidth="1"/>
    <col min="6917" max="6917" width="30.42578125" style="85" customWidth="1"/>
    <col min="6918" max="7168" width="9.140625" style="85"/>
    <col min="7169" max="7169" width="19.7109375" style="85" customWidth="1"/>
    <col min="7170" max="7170" width="39.42578125" style="85" customWidth="1"/>
    <col min="7171" max="7171" width="23.7109375" style="85" customWidth="1"/>
    <col min="7172" max="7172" width="21.7109375" style="85" customWidth="1"/>
    <col min="7173" max="7173" width="30.42578125" style="85" customWidth="1"/>
    <col min="7174" max="7424" width="9.140625" style="85"/>
    <col min="7425" max="7425" width="19.7109375" style="85" customWidth="1"/>
    <col min="7426" max="7426" width="39.42578125" style="85" customWidth="1"/>
    <col min="7427" max="7427" width="23.7109375" style="85" customWidth="1"/>
    <col min="7428" max="7428" width="21.7109375" style="85" customWidth="1"/>
    <col min="7429" max="7429" width="30.42578125" style="85" customWidth="1"/>
    <col min="7430" max="7680" width="9.140625" style="85"/>
    <col min="7681" max="7681" width="19.7109375" style="85" customWidth="1"/>
    <col min="7682" max="7682" width="39.42578125" style="85" customWidth="1"/>
    <col min="7683" max="7683" width="23.7109375" style="85" customWidth="1"/>
    <col min="7684" max="7684" width="21.7109375" style="85" customWidth="1"/>
    <col min="7685" max="7685" width="30.42578125" style="85" customWidth="1"/>
    <col min="7686" max="7936" width="9.140625" style="85"/>
    <col min="7937" max="7937" width="19.7109375" style="85" customWidth="1"/>
    <col min="7938" max="7938" width="39.42578125" style="85" customWidth="1"/>
    <col min="7939" max="7939" width="23.7109375" style="85" customWidth="1"/>
    <col min="7940" max="7940" width="21.7109375" style="85" customWidth="1"/>
    <col min="7941" max="7941" width="30.42578125" style="85" customWidth="1"/>
    <col min="7942" max="8192" width="9.140625" style="85"/>
    <col min="8193" max="8193" width="19.7109375" style="85" customWidth="1"/>
    <col min="8194" max="8194" width="39.42578125" style="85" customWidth="1"/>
    <col min="8195" max="8195" width="23.7109375" style="85" customWidth="1"/>
    <col min="8196" max="8196" width="21.7109375" style="85" customWidth="1"/>
    <col min="8197" max="8197" width="30.42578125" style="85" customWidth="1"/>
    <col min="8198" max="8448" width="9.140625" style="85"/>
    <col min="8449" max="8449" width="19.7109375" style="85" customWidth="1"/>
    <col min="8450" max="8450" width="39.42578125" style="85" customWidth="1"/>
    <col min="8451" max="8451" width="23.7109375" style="85" customWidth="1"/>
    <col min="8452" max="8452" width="21.7109375" style="85" customWidth="1"/>
    <col min="8453" max="8453" width="30.42578125" style="85" customWidth="1"/>
    <col min="8454" max="8704" width="9.140625" style="85"/>
    <col min="8705" max="8705" width="19.7109375" style="85" customWidth="1"/>
    <col min="8706" max="8706" width="39.42578125" style="85" customWidth="1"/>
    <col min="8707" max="8707" width="23.7109375" style="85" customWidth="1"/>
    <col min="8708" max="8708" width="21.7109375" style="85" customWidth="1"/>
    <col min="8709" max="8709" width="30.42578125" style="85" customWidth="1"/>
    <col min="8710" max="8960" width="9.140625" style="85"/>
    <col min="8961" max="8961" width="19.7109375" style="85" customWidth="1"/>
    <col min="8962" max="8962" width="39.42578125" style="85" customWidth="1"/>
    <col min="8963" max="8963" width="23.7109375" style="85" customWidth="1"/>
    <col min="8964" max="8964" width="21.7109375" style="85" customWidth="1"/>
    <col min="8965" max="8965" width="30.42578125" style="85" customWidth="1"/>
    <col min="8966" max="9216" width="9.140625" style="85"/>
    <col min="9217" max="9217" width="19.7109375" style="85" customWidth="1"/>
    <col min="9218" max="9218" width="39.42578125" style="85" customWidth="1"/>
    <col min="9219" max="9219" width="23.7109375" style="85" customWidth="1"/>
    <col min="9220" max="9220" width="21.7109375" style="85" customWidth="1"/>
    <col min="9221" max="9221" width="30.42578125" style="85" customWidth="1"/>
    <col min="9222" max="9472" width="9.140625" style="85"/>
    <col min="9473" max="9473" width="19.7109375" style="85" customWidth="1"/>
    <col min="9474" max="9474" width="39.42578125" style="85" customWidth="1"/>
    <col min="9475" max="9475" width="23.7109375" style="85" customWidth="1"/>
    <col min="9476" max="9476" width="21.7109375" style="85" customWidth="1"/>
    <col min="9477" max="9477" width="30.42578125" style="85" customWidth="1"/>
    <col min="9478" max="9728" width="9.140625" style="85"/>
    <col min="9729" max="9729" width="19.7109375" style="85" customWidth="1"/>
    <col min="9730" max="9730" width="39.42578125" style="85" customWidth="1"/>
    <col min="9731" max="9731" width="23.7109375" style="85" customWidth="1"/>
    <col min="9732" max="9732" width="21.7109375" style="85" customWidth="1"/>
    <col min="9733" max="9733" width="30.42578125" style="85" customWidth="1"/>
    <col min="9734" max="9984" width="9.140625" style="85"/>
    <col min="9985" max="9985" width="19.7109375" style="85" customWidth="1"/>
    <col min="9986" max="9986" width="39.42578125" style="85" customWidth="1"/>
    <col min="9987" max="9987" width="23.7109375" style="85" customWidth="1"/>
    <col min="9988" max="9988" width="21.7109375" style="85" customWidth="1"/>
    <col min="9989" max="9989" width="30.42578125" style="85" customWidth="1"/>
    <col min="9990" max="10240" width="9.140625" style="85"/>
    <col min="10241" max="10241" width="19.7109375" style="85" customWidth="1"/>
    <col min="10242" max="10242" width="39.42578125" style="85" customWidth="1"/>
    <col min="10243" max="10243" width="23.7109375" style="85" customWidth="1"/>
    <col min="10244" max="10244" width="21.7109375" style="85" customWidth="1"/>
    <col min="10245" max="10245" width="30.42578125" style="85" customWidth="1"/>
    <col min="10246" max="10496" width="9.140625" style="85"/>
    <col min="10497" max="10497" width="19.7109375" style="85" customWidth="1"/>
    <col min="10498" max="10498" width="39.42578125" style="85" customWidth="1"/>
    <col min="10499" max="10499" width="23.7109375" style="85" customWidth="1"/>
    <col min="10500" max="10500" width="21.7109375" style="85" customWidth="1"/>
    <col min="10501" max="10501" width="30.42578125" style="85" customWidth="1"/>
    <col min="10502" max="10752" width="9.140625" style="85"/>
    <col min="10753" max="10753" width="19.7109375" style="85" customWidth="1"/>
    <col min="10754" max="10754" width="39.42578125" style="85" customWidth="1"/>
    <col min="10755" max="10755" width="23.7109375" style="85" customWidth="1"/>
    <col min="10756" max="10756" width="21.7109375" style="85" customWidth="1"/>
    <col min="10757" max="10757" width="30.42578125" style="85" customWidth="1"/>
    <col min="10758" max="11008" width="9.140625" style="85"/>
    <col min="11009" max="11009" width="19.7109375" style="85" customWidth="1"/>
    <col min="11010" max="11010" width="39.42578125" style="85" customWidth="1"/>
    <col min="11011" max="11011" width="23.7109375" style="85" customWidth="1"/>
    <col min="11012" max="11012" width="21.7109375" style="85" customWidth="1"/>
    <col min="11013" max="11013" width="30.42578125" style="85" customWidth="1"/>
    <col min="11014" max="11264" width="9.140625" style="85"/>
    <col min="11265" max="11265" width="19.7109375" style="85" customWidth="1"/>
    <col min="11266" max="11266" width="39.42578125" style="85" customWidth="1"/>
    <col min="11267" max="11267" width="23.7109375" style="85" customWidth="1"/>
    <col min="11268" max="11268" width="21.7109375" style="85" customWidth="1"/>
    <col min="11269" max="11269" width="30.42578125" style="85" customWidth="1"/>
    <col min="11270" max="11520" width="9.140625" style="85"/>
    <col min="11521" max="11521" width="19.7109375" style="85" customWidth="1"/>
    <col min="11522" max="11522" width="39.42578125" style="85" customWidth="1"/>
    <col min="11523" max="11523" width="23.7109375" style="85" customWidth="1"/>
    <col min="11524" max="11524" width="21.7109375" style="85" customWidth="1"/>
    <col min="11525" max="11525" width="30.42578125" style="85" customWidth="1"/>
    <col min="11526" max="11776" width="9.140625" style="85"/>
    <col min="11777" max="11777" width="19.7109375" style="85" customWidth="1"/>
    <col min="11778" max="11778" width="39.42578125" style="85" customWidth="1"/>
    <col min="11779" max="11779" width="23.7109375" style="85" customWidth="1"/>
    <col min="11780" max="11780" width="21.7109375" style="85" customWidth="1"/>
    <col min="11781" max="11781" width="30.42578125" style="85" customWidth="1"/>
    <col min="11782" max="12032" width="9.140625" style="85"/>
    <col min="12033" max="12033" width="19.7109375" style="85" customWidth="1"/>
    <col min="12034" max="12034" width="39.42578125" style="85" customWidth="1"/>
    <col min="12035" max="12035" width="23.7109375" style="85" customWidth="1"/>
    <col min="12036" max="12036" width="21.7109375" style="85" customWidth="1"/>
    <col min="12037" max="12037" width="30.42578125" style="85" customWidth="1"/>
    <col min="12038" max="12288" width="9.140625" style="85"/>
    <col min="12289" max="12289" width="19.7109375" style="85" customWidth="1"/>
    <col min="12290" max="12290" width="39.42578125" style="85" customWidth="1"/>
    <col min="12291" max="12291" width="23.7109375" style="85" customWidth="1"/>
    <col min="12292" max="12292" width="21.7109375" style="85" customWidth="1"/>
    <col min="12293" max="12293" width="30.42578125" style="85" customWidth="1"/>
    <col min="12294" max="12544" width="9.140625" style="85"/>
    <col min="12545" max="12545" width="19.7109375" style="85" customWidth="1"/>
    <col min="12546" max="12546" width="39.42578125" style="85" customWidth="1"/>
    <col min="12547" max="12547" width="23.7109375" style="85" customWidth="1"/>
    <col min="12548" max="12548" width="21.7109375" style="85" customWidth="1"/>
    <col min="12549" max="12549" width="30.42578125" style="85" customWidth="1"/>
    <col min="12550" max="12800" width="9.140625" style="85"/>
    <col min="12801" max="12801" width="19.7109375" style="85" customWidth="1"/>
    <col min="12802" max="12802" width="39.42578125" style="85" customWidth="1"/>
    <col min="12803" max="12803" width="23.7109375" style="85" customWidth="1"/>
    <col min="12804" max="12804" width="21.7109375" style="85" customWidth="1"/>
    <col min="12805" max="12805" width="30.42578125" style="85" customWidth="1"/>
    <col min="12806" max="13056" width="9.140625" style="85"/>
    <col min="13057" max="13057" width="19.7109375" style="85" customWidth="1"/>
    <col min="13058" max="13058" width="39.42578125" style="85" customWidth="1"/>
    <col min="13059" max="13059" width="23.7109375" style="85" customWidth="1"/>
    <col min="13060" max="13060" width="21.7109375" style="85" customWidth="1"/>
    <col min="13061" max="13061" width="30.42578125" style="85" customWidth="1"/>
    <col min="13062" max="13312" width="9.140625" style="85"/>
    <col min="13313" max="13313" width="19.7109375" style="85" customWidth="1"/>
    <col min="13314" max="13314" width="39.42578125" style="85" customWidth="1"/>
    <col min="13315" max="13315" width="23.7109375" style="85" customWidth="1"/>
    <col min="13316" max="13316" width="21.7109375" style="85" customWidth="1"/>
    <col min="13317" max="13317" width="30.42578125" style="85" customWidth="1"/>
    <col min="13318" max="13568" width="9.140625" style="85"/>
    <col min="13569" max="13569" width="19.7109375" style="85" customWidth="1"/>
    <col min="13570" max="13570" width="39.42578125" style="85" customWidth="1"/>
    <col min="13571" max="13571" width="23.7109375" style="85" customWidth="1"/>
    <col min="13572" max="13572" width="21.7109375" style="85" customWidth="1"/>
    <col min="13573" max="13573" width="30.42578125" style="85" customWidth="1"/>
    <col min="13574" max="13824" width="9.140625" style="85"/>
    <col min="13825" max="13825" width="19.7109375" style="85" customWidth="1"/>
    <col min="13826" max="13826" width="39.42578125" style="85" customWidth="1"/>
    <col min="13827" max="13827" width="23.7109375" style="85" customWidth="1"/>
    <col min="13828" max="13828" width="21.7109375" style="85" customWidth="1"/>
    <col min="13829" max="13829" width="30.42578125" style="85" customWidth="1"/>
    <col min="13830" max="14080" width="9.140625" style="85"/>
    <col min="14081" max="14081" width="19.7109375" style="85" customWidth="1"/>
    <col min="14082" max="14082" width="39.42578125" style="85" customWidth="1"/>
    <col min="14083" max="14083" width="23.7109375" style="85" customWidth="1"/>
    <col min="14084" max="14084" width="21.7109375" style="85" customWidth="1"/>
    <col min="14085" max="14085" width="30.42578125" style="85" customWidth="1"/>
    <col min="14086" max="14336" width="9.140625" style="85"/>
    <col min="14337" max="14337" width="19.7109375" style="85" customWidth="1"/>
    <col min="14338" max="14338" width="39.42578125" style="85" customWidth="1"/>
    <col min="14339" max="14339" width="23.7109375" style="85" customWidth="1"/>
    <col min="14340" max="14340" width="21.7109375" style="85" customWidth="1"/>
    <col min="14341" max="14341" width="30.42578125" style="85" customWidth="1"/>
    <col min="14342" max="14592" width="9.140625" style="85"/>
    <col min="14593" max="14593" width="19.7109375" style="85" customWidth="1"/>
    <col min="14594" max="14594" width="39.42578125" style="85" customWidth="1"/>
    <col min="14595" max="14595" width="23.7109375" style="85" customWidth="1"/>
    <col min="14596" max="14596" width="21.7109375" style="85" customWidth="1"/>
    <col min="14597" max="14597" width="30.42578125" style="85" customWidth="1"/>
    <col min="14598" max="14848" width="9.140625" style="85"/>
    <col min="14849" max="14849" width="19.7109375" style="85" customWidth="1"/>
    <col min="14850" max="14850" width="39.42578125" style="85" customWidth="1"/>
    <col min="14851" max="14851" width="23.7109375" style="85" customWidth="1"/>
    <col min="14852" max="14852" width="21.7109375" style="85" customWidth="1"/>
    <col min="14853" max="14853" width="30.42578125" style="85" customWidth="1"/>
    <col min="14854" max="15104" width="9.140625" style="85"/>
    <col min="15105" max="15105" width="19.7109375" style="85" customWidth="1"/>
    <col min="15106" max="15106" width="39.42578125" style="85" customWidth="1"/>
    <col min="15107" max="15107" width="23.7109375" style="85" customWidth="1"/>
    <col min="15108" max="15108" width="21.7109375" style="85" customWidth="1"/>
    <col min="15109" max="15109" width="30.42578125" style="85" customWidth="1"/>
    <col min="15110" max="15360" width="9.140625" style="85"/>
    <col min="15361" max="15361" width="19.7109375" style="85" customWidth="1"/>
    <col min="15362" max="15362" width="39.42578125" style="85" customWidth="1"/>
    <col min="15363" max="15363" width="23.7109375" style="85" customWidth="1"/>
    <col min="15364" max="15364" width="21.7109375" style="85" customWidth="1"/>
    <col min="15365" max="15365" width="30.42578125" style="85" customWidth="1"/>
    <col min="15366" max="15616" width="9.140625" style="85"/>
    <col min="15617" max="15617" width="19.7109375" style="85" customWidth="1"/>
    <col min="15618" max="15618" width="39.42578125" style="85" customWidth="1"/>
    <col min="15619" max="15619" width="23.7109375" style="85" customWidth="1"/>
    <col min="15620" max="15620" width="21.7109375" style="85" customWidth="1"/>
    <col min="15621" max="15621" width="30.42578125" style="85" customWidth="1"/>
    <col min="15622" max="15872" width="9.140625" style="85"/>
    <col min="15873" max="15873" width="19.7109375" style="85" customWidth="1"/>
    <col min="15874" max="15874" width="39.42578125" style="85" customWidth="1"/>
    <col min="15875" max="15875" width="23.7109375" style="85" customWidth="1"/>
    <col min="15876" max="15876" width="21.7109375" style="85" customWidth="1"/>
    <col min="15877" max="15877" width="30.42578125" style="85" customWidth="1"/>
    <col min="15878" max="16128" width="9.140625" style="85"/>
    <col min="16129" max="16129" width="19.7109375" style="85" customWidth="1"/>
    <col min="16130" max="16130" width="39.42578125" style="85" customWidth="1"/>
    <col min="16131" max="16131" width="23.7109375" style="85" customWidth="1"/>
    <col min="16132" max="16132" width="21.7109375" style="85" customWidth="1"/>
    <col min="16133" max="16133" width="30.42578125" style="85" customWidth="1"/>
    <col min="16134" max="16384" width="9.140625" style="85"/>
  </cols>
  <sheetData>
    <row r="1" spans="1:5" x14ac:dyDescent="0.2">
      <c r="C1" s="85" t="s">
        <v>114</v>
      </c>
    </row>
    <row r="2" spans="1:5" x14ac:dyDescent="0.2">
      <c r="C2" s="85" t="s">
        <v>115</v>
      </c>
    </row>
    <row r="3" spans="1:5" x14ac:dyDescent="0.2">
      <c r="C3" s="85" t="s">
        <v>116</v>
      </c>
    </row>
    <row r="4" spans="1:5" x14ac:dyDescent="0.2">
      <c r="C4" s="85" t="s">
        <v>117</v>
      </c>
    </row>
    <row r="5" spans="1:5" x14ac:dyDescent="0.2">
      <c r="C5" s="85" t="s">
        <v>118</v>
      </c>
    </row>
    <row r="7" spans="1:5" x14ac:dyDescent="0.2">
      <c r="B7" s="160" t="s">
        <v>119</v>
      </c>
    </row>
    <row r="8" spans="1:5" x14ac:dyDescent="0.2">
      <c r="B8" s="160" t="s">
        <v>120</v>
      </c>
    </row>
    <row r="9" spans="1:5" x14ac:dyDescent="0.2">
      <c r="B9" s="160" t="s">
        <v>121</v>
      </c>
    </row>
    <row r="11" spans="1:5" x14ac:dyDescent="0.2">
      <c r="A11" s="226" t="s">
        <v>122</v>
      </c>
      <c r="B11" s="227"/>
      <c r="C11" s="227"/>
      <c r="D11" s="227"/>
      <c r="E11" s="227"/>
    </row>
    <row r="12" spans="1:5" x14ac:dyDescent="0.2">
      <c r="A12" s="226" t="s">
        <v>123</v>
      </c>
      <c r="B12" s="227"/>
      <c r="C12" s="227"/>
      <c r="D12" s="227"/>
      <c r="E12" s="227"/>
    </row>
    <row r="13" spans="1:5" x14ac:dyDescent="0.2">
      <c r="A13" s="226" t="s">
        <v>108</v>
      </c>
      <c r="B13" s="227"/>
      <c r="C13" s="227"/>
      <c r="D13" s="227"/>
      <c r="E13" s="227"/>
    </row>
    <row r="14" spans="1:5" x14ac:dyDescent="0.2">
      <c r="A14" s="226" t="s">
        <v>109</v>
      </c>
      <c r="B14" s="227"/>
      <c r="C14" s="227"/>
      <c r="D14" s="227"/>
      <c r="E14" s="227"/>
    </row>
    <row r="15" spans="1:5" x14ac:dyDescent="0.2">
      <c r="A15" s="85" t="s">
        <v>218</v>
      </c>
    </row>
    <row r="17" spans="1:5" x14ac:dyDescent="0.2">
      <c r="A17" s="228" t="s">
        <v>124</v>
      </c>
      <c r="B17" s="228"/>
      <c r="C17" s="228"/>
      <c r="D17" s="228" t="s">
        <v>125</v>
      </c>
      <c r="E17" s="228" t="s">
        <v>126</v>
      </c>
    </row>
    <row r="18" spans="1:5" x14ac:dyDescent="0.2">
      <c r="A18" s="229" t="s">
        <v>127</v>
      </c>
      <c r="B18" s="229" t="s">
        <v>128</v>
      </c>
      <c r="C18" s="229" t="s">
        <v>129</v>
      </c>
      <c r="D18" s="228"/>
      <c r="E18" s="228"/>
    </row>
    <row r="19" spans="1:5" x14ac:dyDescent="0.2">
      <c r="A19" s="229"/>
      <c r="B19" s="229" t="s">
        <v>130</v>
      </c>
      <c r="C19" s="229" t="s">
        <v>131</v>
      </c>
      <c r="D19" s="228"/>
      <c r="E19" s="228"/>
    </row>
    <row r="20" spans="1:5" x14ac:dyDescent="0.2">
      <c r="A20" s="229"/>
      <c r="B20" s="229" t="s">
        <v>132</v>
      </c>
      <c r="C20" s="229"/>
      <c r="D20" s="228"/>
      <c r="E20" s="228"/>
    </row>
    <row r="21" spans="1:5" x14ac:dyDescent="0.2">
      <c r="A21" s="229"/>
      <c r="B21" s="229" t="s">
        <v>133</v>
      </c>
      <c r="C21" s="229"/>
      <c r="D21" s="228"/>
      <c r="E21" s="228"/>
    </row>
    <row r="22" spans="1:5" x14ac:dyDescent="0.2">
      <c r="A22" s="161">
        <v>1</v>
      </c>
      <c r="B22" s="161">
        <v>2</v>
      </c>
      <c r="C22" s="161">
        <v>3</v>
      </c>
      <c r="D22" s="161">
        <v>4</v>
      </c>
      <c r="E22" s="161">
        <v>5</v>
      </c>
    </row>
    <row r="23" spans="1:5" ht="28.5" x14ac:dyDescent="0.2">
      <c r="A23" s="161" t="s">
        <v>134</v>
      </c>
      <c r="B23" s="161" t="s">
        <v>135</v>
      </c>
      <c r="C23" s="186">
        <v>0.97969700000000004</v>
      </c>
      <c r="D23" s="161" t="s">
        <v>58</v>
      </c>
      <c r="E23" s="161" t="s">
        <v>58</v>
      </c>
    </row>
    <row r="31" spans="1:5" x14ac:dyDescent="0.2">
      <c r="A31" s="85" t="s">
        <v>31</v>
      </c>
      <c r="C31" s="85" t="s">
        <v>136</v>
      </c>
    </row>
    <row r="33" spans="1:3" x14ac:dyDescent="0.2">
      <c r="A33" s="162" t="s">
        <v>137</v>
      </c>
      <c r="C33" s="85" t="s">
        <v>45</v>
      </c>
    </row>
  </sheetData>
  <mergeCells count="10">
    <mergeCell ref="A11:E11"/>
    <mergeCell ref="A12:E12"/>
    <mergeCell ref="A13:E13"/>
    <mergeCell ref="A14:E14"/>
    <mergeCell ref="A17:C17"/>
    <mergeCell ref="D17:D21"/>
    <mergeCell ref="E17:E21"/>
    <mergeCell ref="A18:A21"/>
    <mergeCell ref="B18:B21"/>
    <mergeCell ref="C18:C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A13" sqref="A13"/>
    </sheetView>
  </sheetViews>
  <sheetFormatPr defaultRowHeight="14.25" x14ac:dyDescent="0.2"/>
  <cols>
    <col min="1" max="1" width="65.85546875" style="85" customWidth="1"/>
    <col min="2" max="2" width="21" style="85" customWidth="1"/>
    <col min="3" max="3" width="33.140625" style="85" customWidth="1"/>
    <col min="4" max="256" width="9.140625" style="85"/>
    <col min="257" max="257" width="65.85546875" style="85" customWidth="1"/>
    <col min="258" max="258" width="21" style="85" customWidth="1"/>
    <col min="259" max="259" width="33.140625" style="85" customWidth="1"/>
    <col min="260" max="512" width="9.140625" style="85"/>
    <col min="513" max="513" width="65.85546875" style="85" customWidth="1"/>
    <col min="514" max="514" width="21" style="85" customWidth="1"/>
    <col min="515" max="515" width="33.140625" style="85" customWidth="1"/>
    <col min="516" max="768" width="9.140625" style="85"/>
    <col min="769" max="769" width="65.85546875" style="85" customWidth="1"/>
    <col min="770" max="770" width="21" style="85" customWidth="1"/>
    <col min="771" max="771" width="33.140625" style="85" customWidth="1"/>
    <col min="772" max="1024" width="9.140625" style="85"/>
    <col min="1025" max="1025" width="65.85546875" style="85" customWidth="1"/>
    <col min="1026" max="1026" width="21" style="85" customWidth="1"/>
    <col min="1027" max="1027" width="33.140625" style="85" customWidth="1"/>
    <col min="1028" max="1280" width="9.140625" style="85"/>
    <col min="1281" max="1281" width="65.85546875" style="85" customWidth="1"/>
    <col min="1282" max="1282" width="21" style="85" customWidth="1"/>
    <col min="1283" max="1283" width="33.140625" style="85" customWidth="1"/>
    <col min="1284" max="1536" width="9.140625" style="85"/>
    <col min="1537" max="1537" width="65.85546875" style="85" customWidth="1"/>
    <col min="1538" max="1538" width="21" style="85" customWidth="1"/>
    <col min="1539" max="1539" width="33.140625" style="85" customWidth="1"/>
    <col min="1540" max="1792" width="9.140625" style="85"/>
    <col min="1793" max="1793" width="65.85546875" style="85" customWidth="1"/>
    <col min="1794" max="1794" width="21" style="85" customWidth="1"/>
    <col min="1795" max="1795" width="33.140625" style="85" customWidth="1"/>
    <col min="1796" max="2048" width="9.140625" style="85"/>
    <col min="2049" max="2049" width="65.85546875" style="85" customWidth="1"/>
    <col min="2050" max="2050" width="21" style="85" customWidth="1"/>
    <col min="2051" max="2051" width="33.140625" style="85" customWidth="1"/>
    <col min="2052" max="2304" width="9.140625" style="85"/>
    <col min="2305" max="2305" width="65.85546875" style="85" customWidth="1"/>
    <col min="2306" max="2306" width="21" style="85" customWidth="1"/>
    <col min="2307" max="2307" width="33.140625" style="85" customWidth="1"/>
    <col min="2308" max="2560" width="9.140625" style="85"/>
    <col min="2561" max="2561" width="65.85546875" style="85" customWidth="1"/>
    <col min="2562" max="2562" width="21" style="85" customWidth="1"/>
    <col min="2563" max="2563" width="33.140625" style="85" customWidth="1"/>
    <col min="2564" max="2816" width="9.140625" style="85"/>
    <col min="2817" max="2817" width="65.85546875" style="85" customWidth="1"/>
    <col min="2818" max="2818" width="21" style="85" customWidth="1"/>
    <col min="2819" max="2819" width="33.140625" style="85" customWidth="1"/>
    <col min="2820" max="3072" width="9.140625" style="85"/>
    <col min="3073" max="3073" width="65.85546875" style="85" customWidth="1"/>
    <col min="3074" max="3074" width="21" style="85" customWidth="1"/>
    <col min="3075" max="3075" width="33.140625" style="85" customWidth="1"/>
    <col min="3076" max="3328" width="9.140625" style="85"/>
    <col min="3329" max="3329" width="65.85546875" style="85" customWidth="1"/>
    <col min="3330" max="3330" width="21" style="85" customWidth="1"/>
    <col min="3331" max="3331" width="33.140625" style="85" customWidth="1"/>
    <col min="3332" max="3584" width="9.140625" style="85"/>
    <col min="3585" max="3585" width="65.85546875" style="85" customWidth="1"/>
    <col min="3586" max="3586" width="21" style="85" customWidth="1"/>
    <col min="3587" max="3587" width="33.140625" style="85" customWidth="1"/>
    <col min="3588" max="3840" width="9.140625" style="85"/>
    <col min="3841" max="3841" width="65.85546875" style="85" customWidth="1"/>
    <col min="3842" max="3842" width="21" style="85" customWidth="1"/>
    <col min="3843" max="3843" width="33.140625" style="85" customWidth="1"/>
    <col min="3844" max="4096" width="9.140625" style="85"/>
    <col min="4097" max="4097" width="65.85546875" style="85" customWidth="1"/>
    <col min="4098" max="4098" width="21" style="85" customWidth="1"/>
    <col min="4099" max="4099" width="33.140625" style="85" customWidth="1"/>
    <col min="4100" max="4352" width="9.140625" style="85"/>
    <col min="4353" max="4353" width="65.85546875" style="85" customWidth="1"/>
    <col min="4354" max="4354" width="21" style="85" customWidth="1"/>
    <col min="4355" max="4355" width="33.140625" style="85" customWidth="1"/>
    <col min="4356" max="4608" width="9.140625" style="85"/>
    <col min="4609" max="4609" width="65.85546875" style="85" customWidth="1"/>
    <col min="4610" max="4610" width="21" style="85" customWidth="1"/>
    <col min="4611" max="4611" width="33.140625" style="85" customWidth="1"/>
    <col min="4612" max="4864" width="9.140625" style="85"/>
    <col min="4865" max="4865" width="65.85546875" style="85" customWidth="1"/>
    <col min="4866" max="4866" width="21" style="85" customWidth="1"/>
    <col min="4867" max="4867" width="33.140625" style="85" customWidth="1"/>
    <col min="4868" max="5120" width="9.140625" style="85"/>
    <col min="5121" max="5121" width="65.85546875" style="85" customWidth="1"/>
    <col min="5122" max="5122" width="21" style="85" customWidth="1"/>
    <col min="5123" max="5123" width="33.140625" style="85" customWidth="1"/>
    <col min="5124" max="5376" width="9.140625" style="85"/>
    <col min="5377" max="5377" width="65.85546875" style="85" customWidth="1"/>
    <col min="5378" max="5378" width="21" style="85" customWidth="1"/>
    <col min="5379" max="5379" width="33.140625" style="85" customWidth="1"/>
    <col min="5380" max="5632" width="9.140625" style="85"/>
    <col min="5633" max="5633" width="65.85546875" style="85" customWidth="1"/>
    <col min="5634" max="5634" width="21" style="85" customWidth="1"/>
    <col min="5635" max="5635" width="33.140625" style="85" customWidth="1"/>
    <col min="5636" max="5888" width="9.140625" style="85"/>
    <col min="5889" max="5889" width="65.85546875" style="85" customWidth="1"/>
    <col min="5890" max="5890" width="21" style="85" customWidth="1"/>
    <col min="5891" max="5891" width="33.140625" style="85" customWidth="1"/>
    <col min="5892" max="6144" width="9.140625" style="85"/>
    <col min="6145" max="6145" width="65.85546875" style="85" customWidth="1"/>
    <col min="6146" max="6146" width="21" style="85" customWidth="1"/>
    <col min="6147" max="6147" width="33.140625" style="85" customWidth="1"/>
    <col min="6148" max="6400" width="9.140625" style="85"/>
    <col min="6401" max="6401" width="65.85546875" style="85" customWidth="1"/>
    <col min="6402" max="6402" width="21" style="85" customWidth="1"/>
    <col min="6403" max="6403" width="33.140625" style="85" customWidth="1"/>
    <col min="6404" max="6656" width="9.140625" style="85"/>
    <col min="6657" max="6657" width="65.85546875" style="85" customWidth="1"/>
    <col min="6658" max="6658" width="21" style="85" customWidth="1"/>
    <col min="6659" max="6659" width="33.140625" style="85" customWidth="1"/>
    <col min="6660" max="6912" width="9.140625" style="85"/>
    <col min="6913" max="6913" width="65.85546875" style="85" customWidth="1"/>
    <col min="6914" max="6914" width="21" style="85" customWidth="1"/>
    <col min="6915" max="6915" width="33.140625" style="85" customWidth="1"/>
    <col min="6916" max="7168" width="9.140625" style="85"/>
    <col min="7169" max="7169" width="65.85546875" style="85" customWidth="1"/>
    <col min="7170" max="7170" width="21" style="85" customWidth="1"/>
    <col min="7171" max="7171" width="33.140625" style="85" customWidth="1"/>
    <col min="7172" max="7424" width="9.140625" style="85"/>
    <col min="7425" max="7425" width="65.85546875" style="85" customWidth="1"/>
    <col min="7426" max="7426" width="21" style="85" customWidth="1"/>
    <col min="7427" max="7427" width="33.140625" style="85" customWidth="1"/>
    <col min="7428" max="7680" width="9.140625" style="85"/>
    <col min="7681" max="7681" width="65.85546875" style="85" customWidth="1"/>
    <col min="7682" max="7682" width="21" style="85" customWidth="1"/>
    <col min="7683" max="7683" width="33.140625" style="85" customWidth="1"/>
    <col min="7684" max="7936" width="9.140625" style="85"/>
    <col min="7937" max="7937" width="65.85546875" style="85" customWidth="1"/>
    <col min="7938" max="7938" width="21" style="85" customWidth="1"/>
    <col min="7939" max="7939" width="33.140625" style="85" customWidth="1"/>
    <col min="7940" max="8192" width="9.140625" style="85"/>
    <col min="8193" max="8193" width="65.85546875" style="85" customWidth="1"/>
    <col min="8194" max="8194" width="21" style="85" customWidth="1"/>
    <col min="8195" max="8195" width="33.140625" style="85" customWidth="1"/>
    <col min="8196" max="8448" width="9.140625" style="85"/>
    <col min="8449" max="8449" width="65.85546875" style="85" customWidth="1"/>
    <col min="8450" max="8450" width="21" style="85" customWidth="1"/>
    <col min="8451" max="8451" width="33.140625" style="85" customWidth="1"/>
    <col min="8452" max="8704" width="9.140625" style="85"/>
    <col min="8705" max="8705" width="65.85546875" style="85" customWidth="1"/>
    <col min="8706" max="8706" width="21" style="85" customWidth="1"/>
    <col min="8707" max="8707" width="33.140625" style="85" customWidth="1"/>
    <col min="8708" max="8960" width="9.140625" style="85"/>
    <col min="8961" max="8961" width="65.85546875" style="85" customWidth="1"/>
    <col min="8962" max="8962" width="21" style="85" customWidth="1"/>
    <col min="8963" max="8963" width="33.140625" style="85" customWidth="1"/>
    <col min="8964" max="9216" width="9.140625" style="85"/>
    <col min="9217" max="9217" width="65.85546875" style="85" customWidth="1"/>
    <col min="9218" max="9218" width="21" style="85" customWidth="1"/>
    <col min="9219" max="9219" width="33.140625" style="85" customWidth="1"/>
    <col min="9220" max="9472" width="9.140625" style="85"/>
    <col min="9473" max="9473" width="65.85546875" style="85" customWidth="1"/>
    <col min="9474" max="9474" width="21" style="85" customWidth="1"/>
    <col min="9475" max="9475" width="33.140625" style="85" customWidth="1"/>
    <col min="9476" max="9728" width="9.140625" style="85"/>
    <col min="9729" max="9729" width="65.85546875" style="85" customWidth="1"/>
    <col min="9730" max="9730" width="21" style="85" customWidth="1"/>
    <col min="9731" max="9731" width="33.140625" style="85" customWidth="1"/>
    <col min="9732" max="9984" width="9.140625" style="85"/>
    <col min="9985" max="9985" width="65.85546875" style="85" customWidth="1"/>
    <col min="9986" max="9986" width="21" style="85" customWidth="1"/>
    <col min="9987" max="9987" width="33.140625" style="85" customWidth="1"/>
    <col min="9988" max="10240" width="9.140625" style="85"/>
    <col min="10241" max="10241" width="65.85546875" style="85" customWidth="1"/>
    <col min="10242" max="10242" width="21" style="85" customWidth="1"/>
    <col min="10243" max="10243" width="33.140625" style="85" customWidth="1"/>
    <col min="10244" max="10496" width="9.140625" style="85"/>
    <col min="10497" max="10497" width="65.85546875" style="85" customWidth="1"/>
    <col min="10498" max="10498" width="21" style="85" customWidth="1"/>
    <col min="10499" max="10499" width="33.140625" style="85" customWidth="1"/>
    <col min="10500" max="10752" width="9.140625" style="85"/>
    <col min="10753" max="10753" width="65.85546875" style="85" customWidth="1"/>
    <col min="10754" max="10754" width="21" style="85" customWidth="1"/>
    <col min="10755" max="10755" width="33.140625" style="85" customWidth="1"/>
    <col min="10756" max="11008" width="9.140625" style="85"/>
    <col min="11009" max="11009" width="65.85546875" style="85" customWidth="1"/>
    <col min="11010" max="11010" width="21" style="85" customWidth="1"/>
    <col min="11011" max="11011" width="33.140625" style="85" customWidth="1"/>
    <col min="11012" max="11264" width="9.140625" style="85"/>
    <col min="11265" max="11265" width="65.85546875" style="85" customWidth="1"/>
    <col min="11266" max="11266" width="21" style="85" customWidth="1"/>
    <col min="11267" max="11267" width="33.140625" style="85" customWidth="1"/>
    <col min="11268" max="11520" width="9.140625" style="85"/>
    <col min="11521" max="11521" width="65.85546875" style="85" customWidth="1"/>
    <col min="11522" max="11522" width="21" style="85" customWidth="1"/>
    <col min="11523" max="11523" width="33.140625" style="85" customWidth="1"/>
    <col min="11524" max="11776" width="9.140625" style="85"/>
    <col min="11777" max="11777" width="65.85546875" style="85" customWidth="1"/>
    <col min="11778" max="11778" width="21" style="85" customWidth="1"/>
    <col min="11779" max="11779" width="33.140625" style="85" customWidth="1"/>
    <col min="11780" max="12032" width="9.140625" style="85"/>
    <col min="12033" max="12033" width="65.85546875" style="85" customWidth="1"/>
    <col min="12034" max="12034" width="21" style="85" customWidth="1"/>
    <col min="12035" max="12035" width="33.140625" style="85" customWidth="1"/>
    <col min="12036" max="12288" width="9.140625" style="85"/>
    <col min="12289" max="12289" width="65.85546875" style="85" customWidth="1"/>
    <col min="12290" max="12290" width="21" style="85" customWidth="1"/>
    <col min="12291" max="12291" width="33.140625" style="85" customWidth="1"/>
    <col min="12292" max="12544" width="9.140625" style="85"/>
    <col min="12545" max="12545" width="65.85546875" style="85" customWidth="1"/>
    <col min="12546" max="12546" width="21" style="85" customWidth="1"/>
    <col min="12547" max="12547" width="33.140625" style="85" customWidth="1"/>
    <col min="12548" max="12800" width="9.140625" style="85"/>
    <col min="12801" max="12801" width="65.85546875" style="85" customWidth="1"/>
    <col min="12802" max="12802" width="21" style="85" customWidth="1"/>
    <col min="12803" max="12803" width="33.140625" style="85" customWidth="1"/>
    <col min="12804" max="13056" width="9.140625" style="85"/>
    <col min="13057" max="13057" width="65.85546875" style="85" customWidth="1"/>
    <col min="13058" max="13058" width="21" style="85" customWidth="1"/>
    <col min="13059" max="13059" width="33.140625" style="85" customWidth="1"/>
    <col min="13060" max="13312" width="9.140625" style="85"/>
    <col min="13313" max="13313" width="65.85546875" style="85" customWidth="1"/>
    <col min="13314" max="13314" width="21" style="85" customWidth="1"/>
    <col min="13315" max="13315" width="33.140625" style="85" customWidth="1"/>
    <col min="13316" max="13568" width="9.140625" style="85"/>
    <col min="13569" max="13569" width="65.85546875" style="85" customWidth="1"/>
    <col min="13570" max="13570" width="21" style="85" customWidth="1"/>
    <col min="13571" max="13571" width="33.140625" style="85" customWidth="1"/>
    <col min="13572" max="13824" width="9.140625" style="85"/>
    <col min="13825" max="13825" width="65.85546875" style="85" customWidth="1"/>
    <col min="13826" max="13826" width="21" style="85" customWidth="1"/>
    <col min="13827" max="13827" width="33.140625" style="85" customWidth="1"/>
    <col min="13828" max="14080" width="9.140625" style="85"/>
    <col min="14081" max="14081" width="65.85546875" style="85" customWidth="1"/>
    <col min="14082" max="14082" width="21" style="85" customWidth="1"/>
    <col min="14083" max="14083" width="33.140625" style="85" customWidth="1"/>
    <col min="14084" max="14336" width="9.140625" style="85"/>
    <col min="14337" max="14337" width="65.85546875" style="85" customWidth="1"/>
    <col min="14338" max="14338" width="21" style="85" customWidth="1"/>
    <col min="14339" max="14339" width="33.140625" style="85" customWidth="1"/>
    <col min="14340" max="14592" width="9.140625" style="85"/>
    <col min="14593" max="14593" width="65.85546875" style="85" customWidth="1"/>
    <col min="14594" max="14594" width="21" style="85" customWidth="1"/>
    <col min="14595" max="14595" width="33.140625" style="85" customWidth="1"/>
    <col min="14596" max="14848" width="9.140625" style="85"/>
    <col min="14849" max="14849" width="65.85546875" style="85" customWidth="1"/>
    <col min="14850" max="14850" width="21" style="85" customWidth="1"/>
    <col min="14851" max="14851" width="33.140625" style="85" customWidth="1"/>
    <col min="14852" max="15104" width="9.140625" style="85"/>
    <col min="15105" max="15105" width="65.85546875" style="85" customWidth="1"/>
    <col min="15106" max="15106" width="21" style="85" customWidth="1"/>
    <col min="15107" max="15107" width="33.140625" style="85" customWidth="1"/>
    <col min="15108" max="15360" width="9.140625" style="85"/>
    <col min="15361" max="15361" width="65.85546875" style="85" customWidth="1"/>
    <col min="15362" max="15362" width="21" style="85" customWidth="1"/>
    <col min="15363" max="15363" width="33.140625" style="85" customWidth="1"/>
    <col min="15364" max="15616" width="9.140625" style="85"/>
    <col min="15617" max="15617" width="65.85546875" style="85" customWidth="1"/>
    <col min="15618" max="15618" width="21" style="85" customWidth="1"/>
    <col min="15619" max="15619" width="33.140625" style="85" customWidth="1"/>
    <col min="15620" max="15872" width="9.140625" style="85"/>
    <col min="15873" max="15873" width="65.85546875" style="85" customWidth="1"/>
    <col min="15874" max="15874" width="21" style="85" customWidth="1"/>
    <col min="15875" max="15875" width="33.140625" style="85" customWidth="1"/>
    <col min="15876" max="16128" width="9.140625" style="85"/>
    <col min="16129" max="16129" width="65.85546875" style="85" customWidth="1"/>
    <col min="16130" max="16130" width="21" style="85" customWidth="1"/>
    <col min="16131" max="16131" width="33.140625" style="85" customWidth="1"/>
    <col min="16132" max="16384" width="9.140625" style="85"/>
  </cols>
  <sheetData>
    <row r="1" spans="1:3" ht="15" x14ac:dyDescent="0.2">
      <c r="A1" s="163"/>
      <c r="B1" s="163"/>
      <c r="C1" s="164"/>
    </row>
    <row r="2" spans="1:3" ht="15" x14ac:dyDescent="0.2">
      <c r="A2" s="230" t="s">
        <v>202</v>
      </c>
      <c r="B2" s="230"/>
      <c r="C2" s="230"/>
    </row>
    <row r="3" spans="1:3" ht="15" x14ac:dyDescent="0.2">
      <c r="A3" s="230" t="s">
        <v>138</v>
      </c>
      <c r="B3" s="231"/>
      <c r="C3" s="231"/>
    </row>
    <row r="4" spans="1:3" ht="15" x14ac:dyDescent="0.2">
      <c r="A4" s="230" t="s">
        <v>217</v>
      </c>
      <c r="B4" s="231"/>
      <c r="C4" s="231"/>
    </row>
    <row r="5" spans="1:3" ht="15" x14ac:dyDescent="0.2">
      <c r="A5" s="230" t="s">
        <v>139</v>
      </c>
      <c r="B5" s="231"/>
      <c r="C5" s="231"/>
    </row>
    <row r="6" spans="1:3" ht="15" thickBot="1" x14ac:dyDescent="0.25">
      <c r="A6" s="163"/>
      <c r="B6" s="163"/>
      <c r="C6" s="165"/>
    </row>
    <row r="7" spans="1:3" ht="45.75" thickBot="1" x14ac:dyDescent="0.25">
      <c r="A7" s="166" t="s">
        <v>140</v>
      </c>
      <c r="B7" s="167" t="s">
        <v>141</v>
      </c>
      <c r="C7" s="167" t="s">
        <v>142</v>
      </c>
    </row>
    <row r="8" spans="1:3" ht="28.5" x14ac:dyDescent="0.2">
      <c r="A8" s="168" t="s">
        <v>143</v>
      </c>
      <c r="B8" s="169" t="s">
        <v>144</v>
      </c>
      <c r="C8" s="214">
        <v>6.3E-2</v>
      </c>
    </row>
    <row r="9" spans="1:3" ht="28.5" x14ac:dyDescent="0.2">
      <c r="A9" s="170" t="s">
        <v>145</v>
      </c>
      <c r="B9" s="171" t="s">
        <v>146</v>
      </c>
      <c r="C9" s="214">
        <v>1E-3</v>
      </c>
    </row>
    <row r="10" spans="1:3" ht="42.75" x14ac:dyDescent="0.2">
      <c r="A10" s="170" t="s">
        <v>147</v>
      </c>
      <c r="B10" s="171" t="s">
        <v>148</v>
      </c>
      <c r="C10" s="214">
        <v>6.7000000000000004E-2</v>
      </c>
    </row>
    <row r="11" spans="1:3" ht="42.75" x14ac:dyDescent="0.2">
      <c r="A11" s="170" t="s">
        <v>149</v>
      </c>
      <c r="B11" s="171" t="s">
        <v>146</v>
      </c>
      <c r="C11" s="214">
        <v>0</v>
      </c>
    </row>
    <row r="12" spans="1:3" ht="16.5" x14ac:dyDescent="0.2">
      <c r="A12" s="172" t="s">
        <v>150</v>
      </c>
      <c r="B12" s="171" t="s">
        <v>151</v>
      </c>
      <c r="C12" s="214">
        <v>0.23100000000000001</v>
      </c>
    </row>
    <row r="13" spans="1:3" ht="16.5" x14ac:dyDescent="0.2">
      <c r="A13" s="172" t="s">
        <v>152</v>
      </c>
      <c r="B13" s="171" t="s">
        <v>153</v>
      </c>
      <c r="C13" s="214">
        <v>0.12</v>
      </c>
    </row>
    <row r="14" spans="1:3" ht="16.5" x14ac:dyDescent="0.2">
      <c r="A14" s="172" t="s">
        <v>154</v>
      </c>
      <c r="B14" s="171" t="s">
        <v>155</v>
      </c>
      <c r="C14" s="214">
        <v>0.12019907843986154</v>
      </c>
    </row>
    <row r="15" spans="1:3" ht="16.5" x14ac:dyDescent="0.2">
      <c r="A15" s="172" t="s">
        <v>156</v>
      </c>
      <c r="B15" s="171" t="s">
        <v>153</v>
      </c>
      <c r="C15" s="214">
        <v>0.14299999999999999</v>
      </c>
    </row>
    <row r="16" spans="1:3" ht="16.5" x14ac:dyDescent="0.2">
      <c r="A16" s="172" t="s">
        <v>157</v>
      </c>
      <c r="B16" s="171" t="s">
        <v>158</v>
      </c>
      <c r="C16" s="214">
        <v>0.68400000000000005</v>
      </c>
    </row>
    <row r="17" spans="1:3" ht="28.5" x14ac:dyDescent="0.2">
      <c r="A17" s="173" t="s">
        <v>159</v>
      </c>
      <c r="B17" s="174" t="s">
        <v>160</v>
      </c>
      <c r="C17" s="214">
        <v>1.4E-3</v>
      </c>
    </row>
    <row r="18" spans="1:3" ht="28.5" x14ac:dyDescent="0.2">
      <c r="A18" s="173" t="s">
        <v>161</v>
      </c>
      <c r="B18" s="174" t="s">
        <v>160</v>
      </c>
      <c r="C18" s="214">
        <v>6.9699999999999998E-2</v>
      </c>
    </row>
    <row r="19" spans="1:3" ht="29.25" thickBot="1" x14ac:dyDescent="0.25">
      <c r="A19" s="175" t="s">
        <v>162</v>
      </c>
      <c r="B19" s="176" t="s">
        <v>216</v>
      </c>
      <c r="C19" s="215">
        <v>0.25900000000000001</v>
      </c>
    </row>
    <row r="23" spans="1:3" x14ac:dyDescent="0.2">
      <c r="A23" s="120" t="s">
        <v>31</v>
      </c>
      <c r="B23" s="145" t="s">
        <v>54</v>
      </c>
      <c r="C23" s="145"/>
    </row>
    <row r="24" spans="1:3" x14ac:dyDescent="0.2">
      <c r="A24" s="120"/>
      <c r="B24" s="3"/>
      <c r="C24" s="3"/>
    </row>
    <row r="25" spans="1:3" x14ac:dyDescent="0.2">
      <c r="A25" s="120"/>
      <c r="B25" s="3"/>
      <c r="C25" s="3"/>
    </row>
    <row r="26" spans="1:3" x14ac:dyDescent="0.2">
      <c r="A26" s="120" t="s">
        <v>44</v>
      </c>
      <c r="B26" s="145" t="s">
        <v>45</v>
      </c>
      <c r="C26" s="145"/>
    </row>
  </sheetData>
  <mergeCells count="4">
    <mergeCell ref="A2:C2"/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офп</vt:lpstr>
      <vt:lpstr>осп</vt:lpstr>
      <vt:lpstr>ддс</vt:lpstr>
      <vt:lpstr>капитал</vt:lpstr>
      <vt:lpstr>эскертүүлөр</vt:lpstr>
      <vt:lpstr>приложение</vt:lpstr>
      <vt:lpstr>норматив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2022-10-24T10:10:28Z</dcterms:modified>
</cp:coreProperties>
</file>