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2"/>
  </bookViews>
  <sheets>
    <sheet name="BS" sheetId="3" r:id="rId1"/>
    <sheet name="PL" sheetId="6" r:id="rId2"/>
    <sheet name="CF" sheetId="7" r:id="rId3"/>
    <sheet name="CE" sheetId="8" r:id="rId4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45" i="7" l="1"/>
  <c r="F9" i="8" l="1"/>
  <c r="E20" i="8" l="1"/>
  <c r="D20" i="8"/>
  <c r="C20" i="8"/>
  <c r="B20" i="8"/>
  <c r="F19" i="8"/>
  <c r="F18" i="8"/>
  <c r="F17" i="8"/>
  <c r="F16" i="8"/>
  <c r="F15" i="8"/>
  <c r="F14" i="8"/>
  <c r="F13" i="8"/>
  <c r="F12" i="8"/>
  <c r="F11" i="8"/>
  <c r="C45" i="7"/>
  <c r="C38" i="7"/>
  <c r="B38" i="7"/>
  <c r="C17" i="7"/>
  <c r="C30" i="7" s="1"/>
  <c r="C32" i="7" s="1"/>
  <c r="B17" i="7"/>
  <c r="B30" i="7" s="1"/>
  <c r="B32" i="7" s="1"/>
  <c r="B47" i="7" l="1"/>
  <c r="B49" i="7" s="1"/>
  <c r="F20" i="8"/>
  <c r="C47" i="7"/>
  <c r="C49" i="7" s="1"/>
  <c r="C10" i="6"/>
  <c r="C12" i="6"/>
  <c r="C20" i="6" s="1"/>
  <c r="C22" i="6" s="1"/>
  <c r="C26" i="6" s="1"/>
  <c r="C29" i="6" s="1"/>
  <c r="C31" i="6" s="1"/>
  <c r="C32" i="6" s="1"/>
  <c r="C18" i="6"/>
  <c r="B10" i="6"/>
  <c r="B12" i="6" s="1"/>
  <c r="B20" i="6" s="1"/>
  <c r="B22" i="6" s="1"/>
  <c r="B26" i="6" s="1"/>
  <c r="B29" i="6" s="1"/>
  <c r="B31" i="6" s="1"/>
  <c r="B32" i="6" s="1"/>
  <c r="B18" i="6"/>
  <c r="B41" i="3"/>
  <c r="C41" i="3"/>
  <c r="D41" i="3"/>
  <c r="D35" i="3"/>
  <c r="D43" i="3" s="1"/>
  <c r="C35" i="3"/>
  <c r="B35" i="3"/>
  <c r="D19" i="3"/>
  <c r="D20" i="3" s="1"/>
  <c r="D25" i="3" s="1"/>
  <c r="C19" i="3"/>
  <c r="B19" i="3"/>
  <c r="D16" i="3"/>
  <c r="C16" i="3"/>
  <c r="B16" i="3"/>
  <c r="B20" i="3" s="1"/>
  <c r="D11" i="3"/>
  <c r="C11" i="3"/>
  <c r="B11" i="3"/>
  <c r="B43" i="3"/>
  <c r="C20" i="3"/>
  <c r="C25" i="3" s="1"/>
  <c r="C43" i="3"/>
  <c r="B25" i="3" l="1"/>
</calcChain>
</file>

<file path=xl/sharedStrings.xml><?xml version="1.0" encoding="utf-8"?>
<sst xmlns="http://schemas.openxmlformats.org/spreadsheetml/2006/main" count="166" uniqueCount="114">
  <si>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</si>
  <si>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</si>
  <si>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</si>
  <si>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</si>
  <si>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</si>
  <si>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</si>
  <si>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</si>
  <si>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</si>
  <si>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</si>
  <si>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</si>
  <si>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</si>
  <si>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</si>
  <si>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</si>
  <si>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</si>
  <si>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</si>
  <si>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</si>
  <si>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</si>
  <si>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</si>
  <si>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</si>
  <si>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</si>
  <si>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</si>
  <si>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</si>
  <si>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</si>
  <si>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</si>
  <si>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</si>
  <si>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</si>
  <si>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</si>
  <si>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</si>
  <si>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</si>
  <si>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</si>
  <si>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</si>
  <si>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</si>
  <si>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</si>
  <si>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</si>
  <si>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</si>
  <si>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</si>
  <si>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</si>
  <si>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</si>
  <si>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</si>
  <si>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</si>
  <si>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</si>
  <si>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</si>
  <si>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</si>
  <si>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</si>
  <si>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</si>
  <si>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</si>
  <si>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</si>
  <si>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</si>
  <si>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</si>
  <si>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</si>
  <si>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</si>
  <si>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Chairman of the Board</t>
  </si>
  <si>
    <t>In addition paid capital</t>
  </si>
  <si>
    <t>As at 31 December 2016</t>
  </si>
  <si>
    <t xml:space="preserve"> December  2016</t>
  </si>
  <si>
    <t xml:space="preserve"> December   2015</t>
  </si>
  <si>
    <t>December 2014</t>
  </si>
  <si>
    <t xml:space="preserve"> December 2016</t>
  </si>
  <si>
    <t xml:space="preserve"> December 2015</t>
  </si>
  <si>
    <t>Open Joint Stock Company "Commercial Bank KYRGYZSTAN"</t>
  </si>
  <si>
    <t>Retained earnings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</si>
  <si>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</si>
  <si>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</si>
  <si>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</si>
  <si>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</si>
  <si>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</si>
  <si>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</si>
  <si>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For the period ended 31  December 2016</t>
  </si>
  <si>
    <t>Statement of Cash Flows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</si>
  <si>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</si>
  <si>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</si>
  <si>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</si>
  <si>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</si>
  <si>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</si>
  <si>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 xml:space="preserve">Net receipts (payments) from financial instruments at fair value through profit and loss </t>
  </si>
  <si>
    <t>Other income received</t>
  </si>
  <si>
    <t>Operating expenses paid</t>
  </si>
  <si>
    <t>Cash flows from operating activities before changes in net operating assets</t>
  </si>
  <si>
    <t>Changes in operating assets and liabilities:</t>
  </si>
  <si>
    <t>(Increase) decrease in operating assets:</t>
  </si>
  <si>
    <t xml:space="preserve"> - pledged under REPO-AGREEMENT</t>
  </si>
  <si>
    <t>Increase (decrease) in operating liabilities:</t>
  </si>
  <si>
    <t xml:space="preserve">Net cash (outflow)/inflow from operating activities before income tax </t>
  </si>
  <si>
    <t>Income tax paid</t>
  </si>
  <si>
    <t>Net cash (outflow)/inflow from operating activities</t>
  </si>
  <si>
    <t>CASH FLOWS FROM INVESTING ACTIVITIES:</t>
  </si>
  <si>
    <t>Purchase of property and equipment</t>
  </si>
  <si>
    <t>Proceeds on sale of property and equipment</t>
  </si>
  <si>
    <t>Purchase of investments held-to-maturity</t>
  </si>
  <si>
    <t>Proceeds from redemption of investments held to maturity</t>
  </si>
  <si>
    <t>Net cash outflow from investing activities</t>
  </si>
  <si>
    <t>CASH FLOWS FROM FINANCING ACTIVITIES:</t>
  </si>
  <si>
    <t>Proceeds from other borrowed funds</t>
  </si>
  <si>
    <t>Repayment of other borrowed funds</t>
  </si>
  <si>
    <t>Share purchase</t>
  </si>
  <si>
    <t>Additional paid-in capital</t>
  </si>
  <si>
    <t>Dividends paid</t>
  </si>
  <si>
    <t>Net cash inflow/(outflow) from financing activities</t>
  </si>
  <si>
    <t>Effect of changes in foreign exchange rate fluctions on cash and cash equivalents</t>
  </si>
  <si>
    <t>Net change in cash and cash equivalents</t>
  </si>
  <si>
    <t>Cash and cash equivalents, beginning of the year</t>
  </si>
  <si>
    <t>Cash and cash equivalents, end of the year</t>
  </si>
  <si>
    <t xml:space="preserve">Statement of Changes in Equity </t>
  </si>
  <si>
    <t>Reserve fund</t>
  </si>
  <si>
    <t>Total equity</t>
  </si>
  <si>
    <t>As at 31 December 2014</t>
  </si>
  <si>
    <t>Issue of ordinary shares</t>
  </si>
  <si>
    <t>Total comprehensive income fof the period</t>
  </si>
  <si>
    <t>Dividends declared</t>
  </si>
  <si>
    <t>Reinvestment of retained earnings to share capital and additional paid-in capital</t>
  </si>
  <si>
    <t>As at 31 December 2015</t>
  </si>
  <si>
    <t>December 2016</t>
  </si>
  <si>
    <t>December 2015</t>
  </si>
  <si>
    <t>For the period ended 31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</si>
</sst>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</cellStyleXfs>
  <cellXfs count="144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1" fillId="0" borderId="0" xfId="1" applyNumberFormat="1" applyFont="1" applyFill="1" applyAlignment="1"/>
    <xf numFmtId="166" fontId="11" fillId="0" borderId="4" xfId="8" applyNumberFormat="1" applyFont="1" applyFill="1" applyBorder="1" applyAlignment="1">
      <alignment horizontal="right"/>
    </xf>
    <xf numFmtId="3" fontId="9" fillId="0" borderId="0" xfId="0" applyNumberFormat="1" applyFont="1" applyFill="1"/>
    <xf numFmtId="3" fontId="8" fillId="0" borderId="0" xfId="1" applyNumberFormat="1" applyFont="1" applyFill="1" applyAlignment="1">
      <alignment horizontal="right"/>
    </xf>
    <xf numFmtId="0" fontId="9" fillId="0" borderId="4" xfId="0" applyFont="1" applyFill="1" applyBorder="1"/>
    <xf numFmtId="0" fontId="7" fillId="0" borderId="0" xfId="9" applyFont="1" applyFill="1"/>
    <xf numFmtId="166" fontId="8" fillId="2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3" fontId="8" fillId="2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0" fontId="8" fillId="2" borderId="0" xfId="7" applyFont="1" applyFill="1" applyBorder="1" applyAlignment="1">
      <alignment horizontal="left"/>
    </xf>
    <xf numFmtId="3" fontId="11" fillId="2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0" fontId="8" fillId="0" borderId="0" xfId="9" applyFont="1"/>
    <xf numFmtId="0" fontId="8" fillId="0" borderId="0" xfId="0" applyFont="1"/>
    <xf numFmtId="0" fontId="10" fillId="0" borderId="0" xfId="9" applyFont="1" applyAlignment="1">
      <alignment horizontal="left"/>
    </xf>
    <xf numFmtId="0" fontId="8" fillId="0" borderId="0" xfId="9" applyFont="1" applyBorder="1"/>
    <xf numFmtId="169" fontId="10" fillId="0" borderId="1" xfId="9" applyNumberFormat="1" applyFont="1" applyBorder="1" applyAlignment="1">
      <alignment horizontal="center" vertical="center" wrapText="1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/>
    </xf>
    <xf numFmtId="166" fontId="8" fillId="0" borderId="4" xfId="3" applyNumberFormat="1" applyFont="1" applyFill="1" applyBorder="1" applyAlignment="1">
      <alignment horizontal="right"/>
    </xf>
    <xf numFmtId="166" fontId="8" fillId="0" borderId="0" xfId="12" applyNumberFormat="1" applyFont="1" applyFill="1" applyBorder="1" applyAlignment="1">
      <alignment horizontal="right"/>
    </xf>
    <xf numFmtId="166" fontId="8" fillId="0" borderId="4" xfId="12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>
      <alignment horizontal="right"/>
    </xf>
    <xf numFmtId="166" fontId="8" fillId="0" borderId="6" xfId="3" applyNumberFormat="1" applyFont="1" applyFill="1" applyBorder="1" applyAlignment="1">
      <alignment horizontal="right"/>
    </xf>
    <xf numFmtId="166" fontId="10" fillId="0" borderId="7" xfId="3" applyNumberFormat="1" applyFont="1" applyFill="1" applyBorder="1" applyAlignment="1">
      <alignment horizontal="right"/>
    </xf>
    <xf numFmtId="0" fontId="8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" fontId="8" fillId="0" borderId="0" xfId="13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3" fontId="10" fillId="0" borderId="0" xfId="13" applyNumberFormat="1" applyFont="1" applyBorder="1" applyAlignment="1">
      <alignment horizontal="right"/>
    </xf>
    <xf numFmtId="0" fontId="8" fillId="0" borderId="0" xfId="13" applyFont="1" applyBorder="1" applyAlignment="1">
      <alignment horizontal="left" vertical="center"/>
    </xf>
    <xf numFmtId="166" fontId="8" fillId="0" borderId="0" xfId="8" applyNumberFormat="1" applyFont="1" applyFill="1" applyBorder="1" applyAlignment="1">
      <alignment horizontal="right"/>
    </xf>
    <xf numFmtId="0" fontId="8" fillId="0" borderId="0" xfId="13" quotePrefix="1" applyFont="1" applyBorder="1" applyAlignment="1">
      <alignment horizontal="left" vertical="center" wrapText="1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left" vertical="center"/>
    </xf>
    <xf numFmtId="3" fontId="10" fillId="0" borderId="7" xfId="13" applyNumberFormat="1" applyFont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166" fontId="10" fillId="0" borderId="7" xfId="8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B48" sqref="B48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59</v>
      </c>
    </row>
    <row r="3" spans="1:5" x14ac:dyDescent="0.2">
      <c r="A3" s="11" t="s">
        <v>10</v>
      </c>
    </row>
    <row r="4" spans="1:5" ht="12.75" customHeight="1" x14ac:dyDescent="0.2">
      <c r="A4" s="8" t="s">
        <v>53</v>
      </c>
      <c r="B4" s="2"/>
      <c r="C4" s="2"/>
      <c r="D4" s="2"/>
    </row>
    <row r="5" spans="1:5" s="10" customFormat="1" ht="25.5" x14ac:dyDescent="0.2">
      <c r="A5" s="12"/>
      <c r="B5" s="49" t="s">
        <v>54</v>
      </c>
      <c r="C5" s="49" t="s">
        <v>55</v>
      </c>
      <c r="D5" s="49" t="s">
        <v>56</v>
      </c>
      <c r="E5" s="1"/>
    </row>
    <row r="6" spans="1:5" ht="13.5" thickBot="1" x14ac:dyDescent="0.25">
      <c r="A6" s="13"/>
      <c r="B6" s="50" t="s">
        <v>12</v>
      </c>
      <c r="C6" s="50" t="s">
        <v>12</v>
      </c>
      <c r="D6" s="50" t="s">
        <v>12</v>
      </c>
    </row>
    <row r="7" spans="1:5" x14ac:dyDescent="0.2">
      <c r="A7" s="8" t="s">
        <v>11</v>
      </c>
      <c r="B7" s="37"/>
      <c r="C7" s="37"/>
      <c r="D7" s="37"/>
    </row>
    <row r="8" spans="1:5" x14ac:dyDescent="0.2">
      <c r="A8" s="7" t="s">
        <v>34</v>
      </c>
      <c r="B8" s="70">
        <v>1413645</v>
      </c>
      <c r="C8" s="70">
        <v>1268581</v>
      </c>
      <c r="D8" s="75">
        <v>1203125</v>
      </c>
    </row>
    <row r="9" spans="1:5" x14ac:dyDescent="0.2">
      <c r="A9" s="14" t="s">
        <v>0</v>
      </c>
      <c r="B9" s="70">
        <v>1592040</v>
      </c>
      <c r="C9" s="70">
        <v>700390</v>
      </c>
      <c r="D9" s="75">
        <v>595096</v>
      </c>
    </row>
    <row r="10" spans="1:5" x14ac:dyDescent="0.2">
      <c r="A10" s="14" t="s">
        <v>33</v>
      </c>
      <c r="B10" s="70">
        <v>549428</v>
      </c>
      <c r="C10" s="70">
        <v>2337287</v>
      </c>
      <c r="D10" s="75">
        <v>356608</v>
      </c>
    </row>
    <row r="11" spans="1:5" x14ac:dyDescent="0.2">
      <c r="A11" s="8" t="s">
        <v>28</v>
      </c>
      <c r="B11" s="38">
        <f>B8+B9+B10</f>
        <v>3555113</v>
      </c>
      <c r="C11" s="38">
        <f>C8+C9+C10</f>
        <v>4306258</v>
      </c>
      <c r="D11" s="38">
        <f>D8+D9+D10</f>
        <v>2154829</v>
      </c>
    </row>
    <row r="12" spans="1:5" s="3" customFormat="1" x14ac:dyDescent="0.2">
      <c r="A12" s="7" t="s">
        <v>1</v>
      </c>
      <c r="B12" s="86">
        <v>802697</v>
      </c>
      <c r="C12" s="86">
        <v>312065</v>
      </c>
      <c r="D12" s="70">
        <v>217121</v>
      </c>
      <c r="E12" s="1"/>
    </row>
    <row r="13" spans="1:5" s="3" customFormat="1" x14ac:dyDescent="0.2">
      <c r="A13" s="7" t="s">
        <v>31</v>
      </c>
      <c r="B13" s="70">
        <v>469332</v>
      </c>
      <c r="C13" s="85">
        <v>446901</v>
      </c>
      <c r="D13" s="75">
        <v>151984</v>
      </c>
      <c r="E13" s="1"/>
    </row>
    <row r="14" spans="1:5" x14ac:dyDescent="0.2">
      <c r="A14" s="7" t="s">
        <v>32</v>
      </c>
      <c r="B14" s="70">
        <v>241466</v>
      </c>
      <c r="C14" s="70">
        <v>467706</v>
      </c>
      <c r="D14" s="75">
        <v>370091</v>
      </c>
    </row>
    <row r="15" spans="1:5" x14ac:dyDescent="0.2">
      <c r="A15" s="7" t="s">
        <v>30</v>
      </c>
      <c r="B15" s="71">
        <v>-402</v>
      </c>
      <c r="C15" s="71">
        <v>-855</v>
      </c>
      <c r="D15" s="71">
        <v>-2091</v>
      </c>
    </row>
    <row r="16" spans="1:5" x14ac:dyDescent="0.2">
      <c r="A16" s="8" t="s">
        <v>35</v>
      </c>
      <c r="B16" s="38">
        <f>B14+B15</f>
        <v>241064</v>
      </c>
      <c r="C16" s="38">
        <f>C14+C15</f>
        <v>466851</v>
      </c>
      <c r="D16" s="38">
        <f>D14+D15</f>
        <v>368000</v>
      </c>
    </row>
    <row r="17" spans="1:4" x14ac:dyDescent="0.2">
      <c r="A17" s="7" t="s">
        <v>29</v>
      </c>
      <c r="B17" s="70">
        <v>6390087</v>
      </c>
      <c r="C17" s="70">
        <v>5453371</v>
      </c>
      <c r="D17" s="75">
        <v>5200898</v>
      </c>
    </row>
    <row r="18" spans="1:4" x14ac:dyDescent="0.2">
      <c r="A18" s="7" t="s">
        <v>30</v>
      </c>
      <c r="B18" s="71">
        <v>-412992</v>
      </c>
      <c r="C18" s="71">
        <v>-361927</v>
      </c>
      <c r="D18" s="71">
        <v>-223209</v>
      </c>
    </row>
    <row r="19" spans="1:4" x14ac:dyDescent="0.2">
      <c r="A19" s="8" t="s">
        <v>61</v>
      </c>
      <c r="B19" s="39">
        <f>B17+B18</f>
        <v>5977095</v>
      </c>
      <c r="C19" s="39">
        <f>C17+C18</f>
        <v>5091444</v>
      </c>
      <c r="D19" s="39">
        <f>D17+D18</f>
        <v>4977689</v>
      </c>
    </row>
    <row r="20" spans="1:4" x14ac:dyDescent="0.2">
      <c r="A20" s="15" t="s">
        <v>62</v>
      </c>
      <c r="B20" s="38">
        <f>B16+B19</f>
        <v>6218159</v>
      </c>
      <c r="C20" s="38">
        <f>C16+C19</f>
        <v>5558295</v>
      </c>
      <c r="D20" s="38">
        <f>D16+D19</f>
        <v>5345689</v>
      </c>
    </row>
    <row r="21" spans="1:4" x14ac:dyDescent="0.2">
      <c r="A21" s="7" t="s">
        <v>27</v>
      </c>
      <c r="B21" s="71">
        <v>-5905</v>
      </c>
      <c r="C21" s="70"/>
      <c r="D21" s="75"/>
    </row>
    <row r="22" spans="1:4" x14ac:dyDescent="0.2">
      <c r="A22" s="16" t="s">
        <v>2</v>
      </c>
      <c r="B22" s="70">
        <v>0</v>
      </c>
      <c r="C22" s="70"/>
      <c r="D22" s="75"/>
    </row>
    <row r="23" spans="1:4" x14ac:dyDescent="0.2">
      <c r="A23" s="7" t="s">
        <v>26</v>
      </c>
      <c r="B23" s="70">
        <v>495997</v>
      </c>
      <c r="C23" s="85">
        <v>495182</v>
      </c>
      <c r="D23" s="75">
        <v>428793</v>
      </c>
    </row>
    <row r="24" spans="1:4" ht="13.5" customHeight="1" x14ac:dyDescent="0.2">
      <c r="A24" s="6" t="s">
        <v>25</v>
      </c>
      <c r="B24" s="70">
        <v>302335</v>
      </c>
      <c r="C24" s="70">
        <v>208195</v>
      </c>
      <c r="D24" s="70">
        <v>188223</v>
      </c>
    </row>
    <row r="25" spans="1:4" ht="13.5" thickBot="1" x14ac:dyDescent="0.25">
      <c r="A25" s="17" t="s">
        <v>20</v>
      </c>
      <c r="B25" s="40">
        <f>B11+B12+B13+B20+B21+B22+B23+B24</f>
        <v>11837728</v>
      </c>
      <c r="C25" s="40">
        <f>C11+C12+C13+C20+C21+C22+C23+C24</f>
        <v>11326896</v>
      </c>
      <c r="D25" s="40">
        <f>D11+D12+D13+D20+D21+D22+D23+D24</f>
        <v>8486639</v>
      </c>
    </row>
    <row r="26" spans="1:4" ht="13.5" thickTop="1" x14ac:dyDescent="0.2">
      <c r="A26" s="8"/>
      <c r="B26" s="41"/>
      <c r="C26" s="41"/>
      <c r="D26" s="41"/>
    </row>
    <row r="27" spans="1:4" x14ac:dyDescent="0.2">
      <c r="A27" s="13" t="s">
        <v>13</v>
      </c>
      <c r="B27" s="42"/>
      <c r="C27" s="42"/>
      <c r="D27" s="42"/>
    </row>
    <row r="28" spans="1:4" x14ac:dyDescent="0.2">
      <c r="A28" s="5" t="s">
        <v>19</v>
      </c>
      <c r="B28" s="73">
        <v>819791</v>
      </c>
      <c r="C28" s="85">
        <v>1607384</v>
      </c>
      <c r="D28" s="1">
        <v>1434957</v>
      </c>
    </row>
    <row r="29" spans="1:4" x14ac:dyDescent="0.2">
      <c r="A29" s="6" t="s">
        <v>17</v>
      </c>
      <c r="B29" s="73">
        <v>8637049</v>
      </c>
      <c r="C29" s="85">
        <v>8152531</v>
      </c>
      <c r="D29" s="1">
        <v>5363835</v>
      </c>
    </row>
    <row r="30" spans="1:4" x14ac:dyDescent="0.2">
      <c r="A30" s="6" t="s">
        <v>18</v>
      </c>
      <c r="B30" s="70">
        <v>1010549</v>
      </c>
      <c r="C30" s="85">
        <v>352413</v>
      </c>
      <c r="D30" s="1">
        <v>547563</v>
      </c>
    </row>
    <row r="31" spans="1:4" x14ac:dyDescent="0.2">
      <c r="A31" s="6" t="s">
        <v>16</v>
      </c>
      <c r="B31" s="70">
        <v>550</v>
      </c>
      <c r="C31" s="70"/>
      <c r="D31" s="1">
        <v>3365</v>
      </c>
    </row>
    <row r="32" spans="1:4" x14ac:dyDescent="0.2">
      <c r="A32" s="7" t="s">
        <v>3</v>
      </c>
      <c r="B32" s="70">
        <v>6000</v>
      </c>
      <c r="C32" s="70">
        <v>4020</v>
      </c>
      <c r="D32" s="1">
        <v>4020</v>
      </c>
    </row>
    <row r="33" spans="1:4" x14ac:dyDescent="0.2">
      <c r="A33" s="7" t="s">
        <v>15</v>
      </c>
      <c r="B33" s="70">
        <v>0</v>
      </c>
      <c r="C33" s="70">
        <v>6922</v>
      </c>
      <c r="D33" s="1">
        <v>689</v>
      </c>
    </row>
    <row r="34" spans="1:4" x14ac:dyDescent="0.2">
      <c r="A34" s="14" t="s">
        <v>14</v>
      </c>
      <c r="B34" s="76">
        <v>226627</v>
      </c>
      <c r="C34" s="70">
        <v>183801</v>
      </c>
      <c r="D34" s="1">
        <v>152480</v>
      </c>
    </row>
    <row r="35" spans="1:4" x14ac:dyDescent="0.2">
      <c r="A35" s="17" t="s">
        <v>21</v>
      </c>
      <c r="B35" s="43">
        <f>SUM(B28:B34)</f>
        <v>10700566</v>
      </c>
      <c r="C35" s="43">
        <f>SUM(C28:C34)</f>
        <v>10307071</v>
      </c>
      <c r="D35" s="43">
        <f>SUM(D28:D34)</f>
        <v>7506909</v>
      </c>
    </row>
    <row r="36" spans="1:4" x14ac:dyDescent="0.2">
      <c r="A36" s="7"/>
      <c r="B36" s="44"/>
      <c r="C36" s="44"/>
      <c r="D36" s="44"/>
    </row>
    <row r="37" spans="1:4" ht="12.75" customHeight="1" x14ac:dyDescent="0.2">
      <c r="A37" s="13" t="s">
        <v>22</v>
      </c>
      <c r="B37" s="45"/>
      <c r="C37" s="45"/>
      <c r="D37" s="45"/>
    </row>
    <row r="38" spans="1:4" x14ac:dyDescent="0.2">
      <c r="A38" s="6" t="s">
        <v>4</v>
      </c>
      <c r="B38" s="70">
        <v>1080814</v>
      </c>
      <c r="C38" s="70">
        <v>921310</v>
      </c>
      <c r="D38" s="1">
        <v>781987</v>
      </c>
    </row>
    <row r="39" spans="1:4" x14ac:dyDescent="0.2">
      <c r="A39" s="84" t="s">
        <v>52</v>
      </c>
      <c r="B39" s="70"/>
      <c r="C39" s="70">
        <v>161</v>
      </c>
      <c r="D39" s="1">
        <v>350</v>
      </c>
    </row>
    <row r="40" spans="1:4" x14ac:dyDescent="0.2">
      <c r="A40" s="6" t="s">
        <v>60</v>
      </c>
      <c r="B40" s="74">
        <v>56348</v>
      </c>
      <c r="C40" s="72">
        <v>98354</v>
      </c>
      <c r="D40" s="77">
        <v>197393</v>
      </c>
    </row>
    <row r="41" spans="1:4" x14ac:dyDescent="0.2">
      <c r="A41" s="13" t="s">
        <v>23</v>
      </c>
      <c r="B41" s="46">
        <f>SUM(B38:B40)</f>
        <v>1137162</v>
      </c>
      <c r="C41" s="46">
        <f>SUM(C38:C40)</f>
        <v>1019825</v>
      </c>
      <c r="D41" s="46">
        <f>SUM(D38:D40)</f>
        <v>979730</v>
      </c>
    </row>
    <row r="42" spans="1:4" x14ac:dyDescent="0.2">
      <c r="A42" s="8"/>
      <c r="B42" s="47"/>
      <c r="C42" s="47"/>
      <c r="D42" s="47"/>
    </row>
    <row r="43" spans="1:4" ht="13.5" thickBot="1" x14ac:dyDescent="0.25">
      <c r="A43" s="18" t="s">
        <v>24</v>
      </c>
      <c r="B43" s="48">
        <f>B35+B41</f>
        <v>11837728</v>
      </c>
      <c r="C43" s="48">
        <f>C35+C41</f>
        <v>11326896</v>
      </c>
      <c r="D43" s="48">
        <f>D35+D41</f>
        <v>8486639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8" spans="1:4" x14ac:dyDescent="0.2">
      <c r="A48" s="20" t="s">
        <v>63</v>
      </c>
      <c r="B48" s="4"/>
      <c r="C48" s="20" t="s">
        <v>63</v>
      </c>
      <c r="D48" s="4"/>
    </row>
    <row r="49" spans="1:4" x14ac:dyDescent="0.2">
      <c r="A49" s="11" t="s">
        <v>64</v>
      </c>
      <c r="B49" s="3"/>
      <c r="C49" s="11" t="s">
        <v>65</v>
      </c>
      <c r="D49" s="3"/>
    </row>
    <row r="50" spans="1:4" x14ac:dyDescent="0.2">
      <c r="A50" s="11" t="s">
        <v>51</v>
      </c>
      <c r="B50" s="3"/>
      <c r="C50" s="11" t="s">
        <v>66</v>
      </c>
      <c r="D50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A43" sqref="A43"/>
    </sheetView>
  </sheetViews>
  <sheetFormatPr defaultRowHeight="12.75" x14ac:dyDescent="0.2"/>
  <cols>
    <col min="1" max="1" width="64.42578125" style="35" customWidth="1"/>
    <col min="2" max="2" width="11.7109375" style="22" customWidth="1"/>
    <col min="3" max="3" width="12" style="22" customWidth="1"/>
    <col min="4" max="4" width="12.28515625" style="22" customWidth="1"/>
    <col min="5" max="6" width="9.140625" style="22"/>
    <col min="7" max="7" width="24.5703125" style="22" customWidth="1"/>
    <col min="8" max="16384" width="9.140625" style="22"/>
  </cols>
  <sheetData>
    <row r="1" spans="1:4" x14ac:dyDescent="0.2">
      <c r="A1" s="11" t="s">
        <v>59</v>
      </c>
    </row>
    <row r="3" spans="1:4" x14ac:dyDescent="0.2">
      <c r="A3" s="11" t="s">
        <v>36</v>
      </c>
      <c r="B3" s="21"/>
      <c r="C3" s="21"/>
    </row>
    <row r="4" spans="1:4" x14ac:dyDescent="0.2">
      <c r="A4" s="8" t="s">
        <v>67</v>
      </c>
      <c r="B4" s="23"/>
      <c r="C4" s="23"/>
    </row>
    <row r="5" spans="1:4" x14ac:dyDescent="0.2">
      <c r="A5" s="26"/>
      <c r="B5" s="23"/>
      <c r="C5" s="23"/>
    </row>
    <row r="6" spans="1:4" ht="25.5" x14ac:dyDescent="0.2">
      <c r="A6" s="12"/>
      <c r="B6" s="49" t="s">
        <v>57</v>
      </c>
      <c r="C6" s="49" t="s">
        <v>58</v>
      </c>
      <c r="D6" s="78"/>
    </row>
    <row r="7" spans="1:4" ht="13.5" thickBot="1" x14ac:dyDescent="0.25">
      <c r="A7" s="12"/>
      <c r="B7" s="50" t="s">
        <v>12</v>
      </c>
      <c r="C7" s="50" t="s">
        <v>12</v>
      </c>
    </row>
    <row r="8" spans="1:4" x14ac:dyDescent="0.2">
      <c r="A8" s="27" t="s">
        <v>37</v>
      </c>
      <c r="B8" s="79">
        <v>1194311</v>
      </c>
      <c r="C8" s="80">
        <v>1175690</v>
      </c>
    </row>
    <row r="9" spans="1:4" x14ac:dyDescent="0.2">
      <c r="A9" s="27" t="s">
        <v>38</v>
      </c>
      <c r="B9" s="79">
        <v>-677976</v>
      </c>
      <c r="C9" s="81">
        <v>-584351</v>
      </c>
    </row>
    <row r="10" spans="1:4" x14ac:dyDescent="0.2">
      <c r="A10" s="8" t="s">
        <v>40</v>
      </c>
      <c r="B10" s="62">
        <f>SUM(B8:B9)</f>
        <v>516335</v>
      </c>
      <c r="C10" s="62">
        <f>SUM(C8:C9)</f>
        <v>591339</v>
      </c>
    </row>
    <row r="11" spans="1:4" x14ac:dyDescent="0.2">
      <c r="A11" s="7" t="s">
        <v>39</v>
      </c>
      <c r="B11" s="67">
        <v>-77150</v>
      </c>
      <c r="C11" s="68">
        <v>-84251</v>
      </c>
    </row>
    <row r="12" spans="1:4" x14ac:dyDescent="0.2">
      <c r="A12" s="28" t="s">
        <v>5</v>
      </c>
      <c r="B12" s="51">
        <f>B10+B11</f>
        <v>439185</v>
      </c>
      <c r="C12" s="51">
        <f>C10+C11</f>
        <v>507088</v>
      </c>
    </row>
    <row r="13" spans="1:4" x14ac:dyDescent="0.2">
      <c r="A13" s="24"/>
      <c r="B13" s="63"/>
      <c r="C13" s="52"/>
    </row>
    <row r="14" spans="1:4" x14ac:dyDescent="0.2">
      <c r="A14" s="12" t="s">
        <v>41</v>
      </c>
      <c r="B14" s="82">
        <v>273781</v>
      </c>
      <c r="C14" s="81">
        <v>249071</v>
      </c>
    </row>
    <row r="15" spans="1:4" x14ac:dyDescent="0.2">
      <c r="A15" s="12" t="s">
        <v>42</v>
      </c>
      <c r="B15" s="79">
        <v>-32589</v>
      </c>
      <c r="C15" s="83">
        <v>-28434</v>
      </c>
    </row>
    <row r="16" spans="1:4" x14ac:dyDescent="0.2">
      <c r="A16" s="24" t="s">
        <v>50</v>
      </c>
      <c r="B16" s="79">
        <v>166402</v>
      </c>
      <c r="C16" s="83">
        <v>153136</v>
      </c>
    </row>
    <row r="17" spans="1:6" x14ac:dyDescent="0.2">
      <c r="A17" s="24" t="s">
        <v>6</v>
      </c>
      <c r="B17" s="79">
        <v>3416</v>
      </c>
      <c r="C17" s="83">
        <v>2569</v>
      </c>
    </row>
    <row r="18" spans="1:6" x14ac:dyDescent="0.2">
      <c r="A18" s="28" t="s">
        <v>43</v>
      </c>
      <c r="B18" s="53">
        <f>SUM(B14:B17)</f>
        <v>411010</v>
      </c>
      <c r="C18" s="53">
        <f>SUM(C14:C17)</f>
        <v>376342</v>
      </c>
    </row>
    <row r="19" spans="1:6" x14ac:dyDescent="0.2">
      <c r="A19" s="24"/>
      <c r="B19" s="54"/>
      <c r="C19" s="61"/>
    </row>
    <row r="20" spans="1:6" x14ac:dyDescent="0.2">
      <c r="A20" s="24" t="s">
        <v>44</v>
      </c>
      <c r="B20" s="67">
        <f>B12+B18</f>
        <v>850195</v>
      </c>
      <c r="C20" s="67">
        <f>C12+C18</f>
        <v>883430</v>
      </c>
    </row>
    <row r="21" spans="1:6" x14ac:dyDescent="0.2">
      <c r="A21" s="24" t="s">
        <v>45</v>
      </c>
      <c r="B21" s="67">
        <v>-792671</v>
      </c>
      <c r="C21" s="83">
        <v>-786050</v>
      </c>
    </row>
    <row r="22" spans="1:6" ht="13.5" thickBot="1" x14ac:dyDescent="0.25">
      <c r="A22" s="29" t="s">
        <v>48</v>
      </c>
      <c r="B22" s="55">
        <f>B20+B21</f>
        <v>57524</v>
      </c>
      <c r="C22" s="55">
        <f t="shared" ref="C22" si="0">C20+C21</f>
        <v>97380</v>
      </c>
      <c r="F22" s="65"/>
    </row>
    <row r="23" spans="1:6" ht="13.5" thickTop="1" x14ac:dyDescent="0.2">
      <c r="A23" s="30"/>
      <c r="B23" s="56"/>
      <c r="C23" s="56"/>
    </row>
    <row r="24" spans="1:6" x14ac:dyDescent="0.2">
      <c r="A24" s="7" t="s">
        <v>46</v>
      </c>
      <c r="B24" s="68">
        <v>-5756</v>
      </c>
      <c r="C24" s="68">
        <v>-1381</v>
      </c>
    </row>
    <row r="25" spans="1:6" x14ac:dyDescent="0.2">
      <c r="A25" s="31"/>
      <c r="B25" s="56"/>
      <c r="C25" s="64"/>
    </row>
    <row r="26" spans="1:6" ht="13.5" thickBot="1" x14ac:dyDescent="0.25">
      <c r="A26" s="29" t="s">
        <v>47</v>
      </c>
      <c r="B26" s="57">
        <f>B22+B24</f>
        <v>51768</v>
      </c>
      <c r="C26" s="57">
        <f t="shared" ref="C26" si="1">C22+C24</f>
        <v>95999</v>
      </c>
    </row>
    <row r="27" spans="1:6" ht="13.5" thickTop="1" x14ac:dyDescent="0.2">
      <c r="A27" s="32"/>
      <c r="B27" s="58"/>
      <c r="C27" s="61"/>
    </row>
    <row r="28" spans="1:6" x14ac:dyDescent="0.2">
      <c r="A28" s="25" t="s">
        <v>7</v>
      </c>
      <c r="B28" s="69">
        <v>-6530</v>
      </c>
      <c r="C28" s="69">
        <v>-8755</v>
      </c>
    </row>
    <row r="29" spans="1:6" ht="13.5" thickBot="1" x14ac:dyDescent="0.25">
      <c r="A29" s="29" t="s">
        <v>8</v>
      </c>
      <c r="B29" s="59">
        <f>B28+B26</f>
        <v>45238</v>
      </c>
      <c r="C29" s="59">
        <f t="shared" ref="C29" si="2">C28+C26</f>
        <v>87244</v>
      </c>
    </row>
    <row r="30" spans="1:6" ht="13.5" thickTop="1" x14ac:dyDescent="0.2">
      <c r="A30" s="33"/>
      <c r="B30" s="60"/>
      <c r="C30" s="58"/>
    </row>
    <row r="31" spans="1:6" ht="13.5" thickBot="1" x14ac:dyDescent="0.25">
      <c r="A31" s="34" t="s">
        <v>49</v>
      </c>
      <c r="B31" s="59">
        <f>B29</f>
        <v>45238</v>
      </c>
      <c r="C31" s="59">
        <f>C29</f>
        <v>87244</v>
      </c>
    </row>
    <row r="32" spans="1:6" ht="13.5" thickTop="1" x14ac:dyDescent="0.2">
      <c r="A32" s="36" t="s">
        <v>9</v>
      </c>
      <c r="B32" s="66">
        <f>B31/216162885*1000</f>
        <v>0.20927736970201893</v>
      </c>
      <c r="C32" s="66">
        <f>C31/184262051*1000</f>
        <v>0.47347785138894394</v>
      </c>
      <c r="D32" s="78"/>
    </row>
    <row r="36" spans="1:4" s="1" customFormat="1" x14ac:dyDescent="0.2">
      <c r="A36" s="20" t="s">
        <v>63</v>
      </c>
      <c r="B36" s="20" t="s">
        <v>63</v>
      </c>
      <c r="D36" s="4"/>
    </row>
    <row r="37" spans="1:4" s="3" customFormat="1" x14ac:dyDescent="0.2">
      <c r="A37" s="11" t="s">
        <v>64</v>
      </c>
      <c r="B37" s="11" t="s">
        <v>65</v>
      </c>
    </row>
    <row r="38" spans="1:4" s="3" customFormat="1" x14ac:dyDescent="0.2">
      <c r="A38" s="11" t="s">
        <v>51</v>
      </c>
      <c r="B38" s="11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10" workbookViewId="0">
      <selection activeCell="C48" sqref="C48"/>
    </sheetView>
  </sheetViews>
  <sheetFormatPr defaultRowHeight="12.75" x14ac:dyDescent="0.2"/>
  <cols>
    <col min="1" max="1" width="56.28515625" style="88" bestFit="1" customWidth="1"/>
    <col min="2" max="2" width="16" style="88" customWidth="1"/>
    <col min="3" max="3" width="18" style="88" customWidth="1"/>
    <col min="4" max="16384" width="9.140625" style="88"/>
  </cols>
  <sheetData>
    <row r="1" spans="1:3" x14ac:dyDescent="0.2">
      <c r="A1" s="11" t="s">
        <v>59</v>
      </c>
      <c r="B1" s="87"/>
      <c r="C1" s="87"/>
    </row>
    <row r="2" spans="1:3" x14ac:dyDescent="0.2">
      <c r="A2" s="11"/>
      <c r="B2" s="87"/>
      <c r="C2" s="87"/>
    </row>
    <row r="3" spans="1:3" x14ac:dyDescent="0.2">
      <c r="A3" s="89" t="s">
        <v>68</v>
      </c>
      <c r="B3" s="87"/>
      <c r="C3" s="87"/>
    </row>
    <row r="4" spans="1:3" x14ac:dyDescent="0.2">
      <c r="A4" s="89" t="s">
        <v>113</v>
      </c>
      <c r="B4" s="90"/>
      <c r="C4" s="90"/>
    </row>
    <row r="5" spans="1:3" x14ac:dyDescent="0.2">
      <c r="A5" s="87"/>
      <c r="B5" s="90"/>
      <c r="C5" s="90"/>
    </row>
    <row r="6" spans="1:3" x14ac:dyDescent="0.2">
      <c r="A6" s="140"/>
      <c r="B6" s="121" t="s">
        <v>111</v>
      </c>
      <c r="C6" s="121" t="s">
        <v>112</v>
      </c>
    </row>
    <row r="7" spans="1:3" ht="13.5" thickBot="1" x14ac:dyDescent="0.25">
      <c r="A7" s="141"/>
      <c r="B7" s="122" t="s">
        <v>12</v>
      </c>
      <c r="C7" s="123" t="s">
        <v>12</v>
      </c>
    </row>
    <row r="8" spans="1:3" x14ac:dyDescent="0.2">
      <c r="A8" s="124" t="s">
        <v>69</v>
      </c>
      <c r="B8" s="125"/>
      <c r="C8" s="125"/>
    </row>
    <row r="9" spans="1:3" x14ac:dyDescent="0.2">
      <c r="A9" s="93" t="s">
        <v>70</v>
      </c>
      <c r="B9" s="92">
        <v>1241901</v>
      </c>
      <c r="C9" s="92">
        <v>1171673</v>
      </c>
    </row>
    <row r="10" spans="1:3" x14ac:dyDescent="0.2">
      <c r="A10" s="93" t="s">
        <v>71</v>
      </c>
      <c r="B10" s="92">
        <v>-680840</v>
      </c>
      <c r="C10" s="92">
        <v>-577283</v>
      </c>
    </row>
    <row r="11" spans="1:3" x14ac:dyDescent="0.2">
      <c r="A11" s="93" t="s">
        <v>41</v>
      </c>
      <c r="B11" s="92">
        <v>277546</v>
      </c>
      <c r="C11" s="92">
        <v>248767</v>
      </c>
    </row>
    <row r="12" spans="1:3" x14ac:dyDescent="0.2">
      <c r="A12" s="93" t="s">
        <v>72</v>
      </c>
      <c r="B12" s="92">
        <v>-32570</v>
      </c>
      <c r="C12" s="92">
        <v>-28434</v>
      </c>
    </row>
    <row r="13" spans="1:3" x14ac:dyDescent="0.2">
      <c r="A13" s="93" t="s">
        <v>73</v>
      </c>
      <c r="B13" s="92">
        <v>168275</v>
      </c>
      <c r="C13" s="92">
        <v>146360</v>
      </c>
    </row>
    <row r="14" spans="1:3" ht="25.5" x14ac:dyDescent="0.2">
      <c r="A14" s="126" t="s">
        <v>74</v>
      </c>
      <c r="B14" s="92">
        <v>0</v>
      </c>
      <c r="C14" s="92">
        <v>0</v>
      </c>
    </row>
    <row r="15" spans="1:3" x14ac:dyDescent="0.2">
      <c r="A15" s="126" t="s">
        <v>75</v>
      </c>
      <c r="B15" s="92">
        <v>2943</v>
      </c>
      <c r="C15" s="92">
        <v>455</v>
      </c>
    </row>
    <row r="16" spans="1:3" x14ac:dyDescent="0.2">
      <c r="A16" s="127" t="s">
        <v>76</v>
      </c>
      <c r="B16" s="94">
        <v>-702114</v>
      </c>
      <c r="C16" s="94">
        <v>-711787</v>
      </c>
    </row>
    <row r="17" spans="1:3" x14ac:dyDescent="0.2">
      <c r="A17" s="126" t="s">
        <v>77</v>
      </c>
      <c r="B17" s="92">
        <f>SUM(B9:B16)</f>
        <v>275141</v>
      </c>
      <c r="C17" s="92">
        <f>SUM(C9:C16)</f>
        <v>249751</v>
      </c>
    </row>
    <row r="18" spans="1:3" x14ac:dyDescent="0.2">
      <c r="A18" s="126" t="s">
        <v>78</v>
      </c>
      <c r="B18" s="92"/>
      <c r="C18" s="92"/>
    </row>
    <row r="19" spans="1:3" x14ac:dyDescent="0.2">
      <c r="A19" s="128" t="s">
        <v>79</v>
      </c>
      <c r="B19" s="95"/>
      <c r="C19" s="95"/>
    </row>
    <row r="20" spans="1:3" x14ac:dyDescent="0.2">
      <c r="A20" s="126" t="s">
        <v>27</v>
      </c>
      <c r="B20" s="95">
        <v>5905</v>
      </c>
      <c r="C20" s="95">
        <v>0</v>
      </c>
    </row>
    <row r="21" spans="1:3" x14ac:dyDescent="0.2">
      <c r="A21" s="93" t="s">
        <v>80</v>
      </c>
      <c r="B21" s="95"/>
      <c r="C21" s="95">
        <v>0</v>
      </c>
    </row>
    <row r="22" spans="1:3" x14ac:dyDescent="0.2">
      <c r="A22" s="129" t="s">
        <v>31</v>
      </c>
      <c r="B22" s="92">
        <v>201977</v>
      </c>
      <c r="C22" s="92">
        <v>-391222</v>
      </c>
    </row>
    <row r="23" spans="1:3" x14ac:dyDescent="0.2">
      <c r="A23" s="126" t="s">
        <v>29</v>
      </c>
      <c r="B23" s="92">
        <v>-875583</v>
      </c>
      <c r="C23" s="92">
        <v>499661</v>
      </c>
    </row>
    <row r="24" spans="1:3" x14ac:dyDescent="0.2">
      <c r="A24" s="126" t="s">
        <v>25</v>
      </c>
      <c r="B24" s="92">
        <v>-99920</v>
      </c>
      <c r="C24" s="92">
        <v>-15933</v>
      </c>
    </row>
    <row r="25" spans="1:3" x14ac:dyDescent="0.2">
      <c r="A25" s="128" t="s">
        <v>81</v>
      </c>
      <c r="B25" s="130"/>
      <c r="C25" s="130"/>
    </row>
    <row r="26" spans="1:3" x14ac:dyDescent="0.2">
      <c r="A26" s="126" t="s">
        <v>19</v>
      </c>
      <c r="B26" s="92">
        <v>-790474</v>
      </c>
      <c r="C26" s="92">
        <v>26578</v>
      </c>
    </row>
    <row r="27" spans="1:3" x14ac:dyDescent="0.2">
      <c r="A27" s="126" t="s">
        <v>17</v>
      </c>
      <c r="B27" s="92">
        <v>459902</v>
      </c>
      <c r="C27" s="92">
        <v>1828408</v>
      </c>
    </row>
    <row r="28" spans="1:3" x14ac:dyDescent="0.2">
      <c r="A28" s="129" t="s">
        <v>15</v>
      </c>
      <c r="B28" s="92">
        <v>-6945</v>
      </c>
      <c r="C28" s="92">
        <v>-54683</v>
      </c>
    </row>
    <row r="29" spans="1:3" x14ac:dyDescent="0.2">
      <c r="A29" s="127" t="s">
        <v>14</v>
      </c>
      <c r="B29" s="94">
        <v>-24559</v>
      </c>
      <c r="C29" s="94">
        <v>18548</v>
      </c>
    </row>
    <row r="30" spans="1:3" x14ac:dyDescent="0.2">
      <c r="A30" s="131" t="s">
        <v>82</v>
      </c>
      <c r="B30" s="95">
        <f>SUM(B17:B29)</f>
        <v>-854556</v>
      </c>
      <c r="C30" s="95">
        <f>SUM(C17:C29)</f>
        <v>2161108</v>
      </c>
    </row>
    <row r="31" spans="1:3" x14ac:dyDescent="0.2">
      <c r="A31" s="132" t="s">
        <v>83</v>
      </c>
      <c r="B31" s="94">
        <v>-4000</v>
      </c>
      <c r="C31" s="94">
        <v>-12120</v>
      </c>
    </row>
    <row r="32" spans="1:3" x14ac:dyDescent="0.2">
      <c r="A32" s="132" t="s">
        <v>84</v>
      </c>
      <c r="B32" s="96">
        <f>SUM(B30:B31)</f>
        <v>-858556</v>
      </c>
      <c r="C32" s="96">
        <f t="shared" ref="C32" si="0">SUM(C30:C31)</f>
        <v>2148988</v>
      </c>
    </row>
    <row r="33" spans="1:3" x14ac:dyDescent="0.2">
      <c r="A33" s="124" t="s">
        <v>85</v>
      </c>
      <c r="B33" s="92"/>
      <c r="C33" s="92"/>
    </row>
    <row r="34" spans="1:3" x14ac:dyDescent="0.2">
      <c r="A34" s="93" t="s">
        <v>86</v>
      </c>
      <c r="B34" s="92">
        <v>-71295</v>
      </c>
      <c r="C34" s="92">
        <v>-133383</v>
      </c>
    </row>
    <row r="35" spans="1:3" x14ac:dyDescent="0.2">
      <c r="A35" s="133" t="s">
        <v>87</v>
      </c>
      <c r="B35" s="92">
        <v>473</v>
      </c>
      <c r="C35" s="92">
        <v>1070</v>
      </c>
    </row>
    <row r="36" spans="1:3" x14ac:dyDescent="0.2">
      <c r="A36" s="133" t="s">
        <v>88</v>
      </c>
      <c r="B36" s="92">
        <v>-974032</v>
      </c>
      <c r="C36" s="92">
        <v>-381468</v>
      </c>
    </row>
    <row r="37" spans="1:3" x14ac:dyDescent="0.2">
      <c r="A37" s="133" t="s">
        <v>89</v>
      </c>
      <c r="B37" s="92">
        <v>483330</v>
      </c>
      <c r="C37" s="92">
        <v>286524</v>
      </c>
    </row>
    <row r="38" spans="1:3" x14ac:dyDescent="0.2">
      <c r="A38" s="134" t="s">
        <v>90</v>
      </c>
      <c r="B38" s="97">
        <f>SUM(B34:B37)</f>
        <v>-561524</v>
      </c>
      <c r="C38" s="97">
        <f>SUM(C34:C37)</f>
        <v>-227257</v>
      </c>
    </row>
    <row r="39" spans="1:3" x14ac:dyDescent="0.2">
      <c r="A39" s="124" t="s">
        <v>91</v>
      </c>
      <c r="B39" s="92"/>
      <c r="C39" s="92"/>
    </row>
    <row r="40" spans="1:3" x14ac:dyDescent="0.2">
      <c r="A40" s="133" t="s">
        <v>92</v>
      </c>
      <c r="B40" s="92">
        <v>805787</v>
      </c>
      <c r="C40" s="92">
        <v>68387</v>
      </c>
    </row>
    <row r="41" spans="1:3" x14ac:dyDescent="0.2">
      <c r="A41" s="133" t="s">
        <v>93</v>
      </c>
      <c r="B41" s="92">
        <v>-148918</v>
      </c>
      <c r="C41" s="92">
        <v>-296870</v>
      </c>
    </row>
    <row r="42" spans="1:3" x14ac:dyDescent="0.2">
      <c r="A42" s="133" t="s">
        <v>94</v>
      </c>
      <c r="B42" s="92">
        <v>0</v>
      </c>
      <c r="C42" s="92">
        <v>0</v>
      </c>
    </row>
    <row r="43" spans="1:3" x14ac:dyDescent="0.2">
      <c r="A43" s="133" t="s">
        <v>95</v>
      </c>
      <c r="B43" s="92">
        <v>0</v>
      </c>
      <c r="C43" s="92">
        <v>0</v>
      </c>
    </row>
    <row r="44" spans="1:3" x14ac:dyDescent="0.2">
      <c r="A44" s="93" t="s">
        <v>96</v>
      </c>
      <c r="B44" s="92">
        <v>-488</v>
      </c>
      <c r="C44" s="92">
        <v>-47030</v>
      </c>
    </row>
    <row r="45" spans="1:3" x14ac:dyDescent="0.2">
      <c r="A45" s="135" t="s">
        <v>97</v>
      </c>
      <c r="B45" s="97">
        <f>SUM(B40:B44)</f>
        <v>656381</v>
      </c>
      <c r="C45" s="97">
        <f>SUM(C40:C44)</f>
        <v>-275513</v>
      </c>
    </row>
    <row r="46" spans="1:3" x14ac:dyDescent="0.2">
      <c r="A46" s="136" t="s">
        <v>98</v>
      </c>
      <c r="B46" s="97">
        <v>12554</v>
      </c>
      <c r="C46" s="97">
        <v>505211</v>
      </c>
    </row>
    <row r="47" spans="1:3" x14ac:dyDescent="0.2">
      <c r="A47" s="137" t="s">
        <v>99</v>
      </c>
      <c r="B47" s="98">
        <f>B32+B38+B45+B46</f>
        <v>-751145</v>
      </c>
      <c r="C47" s="98">
        <f>C32+C38+C45+C46</f>
        <v>2151429</v>
      </c>
    </row>
    <row r="48" spans="1:3" x14ac:dyDescent="0.2">
      <c r="A48" s="138" t="s">
        <v>100</v>
      </c>
      <c r="B48" s="94">
        <v>4306258</v>
      </c>
      <c r="C48" s="94">
        <v>2154829</v>
      </c>
    </row>
    <row r="49" spans="1:3" ht="13.5" thickBot="1" x14ac:dyDescent="0.25">
      <c r="A49" s="139" t="s">
        <v>101</v>
      </c>
      <c r="B49" s="99">
        <f>SUM(B47:B48)</f>
        <v>3555113</v>
      </c>
      <c r="C49" s="99">
        <f>SUM(C47:C48)</f>
        <v>4306258</v>
      </c>
    </row>
    <row r="53" spans="1:3" x14ac:dyDescent="0.2">
      <c r="A53" s="20"/>
      <c r="B53" s="4"/>
      <c r="C53" s="4"/>
    </row>
    <row r="54" spans="1:3" x14ac:dyDescent="0.2">
      <c r="A54" s="20" t="s">
        <v>63</v>
      </c>
      <c r="B54" s="4"/>
      <c r="C54" s="20" t="s">
        <v>63</v>
      </c>
    </row>
    <row r="55" spans="1:3" x14ac:dyDescent="0.2">
      <c r="A55" s="11" t="s">
        <v>64</v>
      </c>
      <c r="B55" s="3"/>
      <c r="C55" s="11" t="s">
        <v>65</v>
      </c>
    </row>
    <row r="56" spans="1:3" x14ac:dyDescent="0.2">
      <c r="A56" s="11" t="s">
        <v>51</v>
      </c>
      <c r="B56" s="3"/>
      <c r="C56" s="11" t="s">
        <v>66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9" sqref="I19"/>
    </sheetView>
  </sheetViews>
  <sheetFormatPr defaultRowHeight="12.75" x14ac:dyDescent="0.2"/>
  <cols>
    <col min="1" max="1" width="27.7109375" style="88" customWidth="1"/>
    <col min="2" max="2" width="11.140625" style="88" customWidth="1"/>
    <col min="3" max="5" width="9.140625" style="88"/>
    <col min="6" max="6" width="9.85546875" style="88" bestFit="1" customWidth="1"/>
    <col min="7" max="7" width="13.5703125" style="88" customWidth="1"/>
    <col min="8" max="16384" width="9.140625" style="88"/>
  </cols>
  <sheetData>
    <row r="1" spans="1:6" x14ac:dyDescent="0.2">
      <c r="A1" s="11" t="s">
        <v>59</v>
      </c>
    </row>
    <row r="3" spans="1:6" x14ac:dyDescent="0.2">
      <c r="A3" s="142" t="s">
        <v>102</v>
      </c>
      <c r="B3" s="143"/>
      <c r="C3" s="143"/>
      <c r="D3" s="143"/>
      <c r="E3" s="143"/>
      <c r="F3" s="100"/>
    </row>
    <row r="4" spans="1:6" x14ac:dyDescent="0.2">
      <c r="A4" s="89" t="s">
        <v>113</v>
      </c>
      <c r="B4" s="101"/>
      <c r="C4" s="101"/>
      <c r="D4" s="101"/>
      <c r="E4" s="101"/>
      <c r="F4" s="100"/>
    </row>
    <row r="5" spans="1:6" x14ac:dyDescent="0.2">
      <c r="A5" s="102"/>
      <c r="B5" s="101"/>
      <c r="C5" s="101"/>
      <c r="D5" s="101"/>
      <c r="E5" s="101"/>
      <c r="F5" s="100"/>
    </row>
    <row r="6" spans="1:6" ht="38.25" x14ac:dyDescent="0.2">
      <c r="A6" s="103"/>
      <c r="B6" s="104" t="s">
        <v>4</v>
      </c>
      <c r="C6" s="104" t="s">
        <v>95</v>
      </c>
      <c r="D6" s="104" t="s">
        <v>103</v>
      </c>
      <c r="E6" s="104" t="s">
        <v>60</v>
      </c>
      <c r="F6" s="104" t="s">
        <v>104</v>
      </c>
    </row>
    <row r="7" spans="1:6" ht="13.5" thickBot="1" x14ac:dyDescent="0.25">
      <c r="A7" s="103"/>
      <c r="B7" s="91" t="s">
        <v>12</v>
      </c>
      <c r="C7" s="91" t="s">
        <v>12</v>
      </c>
      <c r="D7" s="91" t="s">
        <v>12</v>
      </c>
      <c r="E7" s="91" t="s">
        <v>12</v>
      </c>
      <c r="F7" s="91" t="s">
        <v>12</v>
      </c>
    </row>
    <row r="8" spans="1:6" x14ac:dyDescent="0.2">
      <c r="A8" s="103"/>
      <c r="B8" s="105"/>
      <c r="C8" s="105"/>
      <c r="D8" s="105"/>
      <c r="E8" s="105"/>
      <c r="F8" s="105"/>
    </row>
    <row r="9" spans="1:6" x14ac:dyDescent="0.2">
      <c r="A9" s="106" t="s">
        <v>105</v>
      </c>
      <c r="B9" s="107">
        <v>781987</v>
      </c>
      <c r="C9" s="107">
        <v>350</v>
      </c>
      <c r="D9" s="107">
        <v>0</v>
      </c>
      <c r="E9" s="107">
        <v>197393</v>
      </c>
      <c r="F9" s="107">
        <f>SUM(B9:E9)</f>
        <v>979730</v>
      </c>
    </row>
    <row r="10" spans="1:6" x14ac:dyDescent="0.2">
      <c r="A10" s="108"/>
      <c r="B10" s="109"/>
      <c r="C10" s="109"/>
      <c r="D10" s="109"/>
      <c r="E10" s="109"/>
      <c r="F10" s="109"/>
    </row>
    <row r="11" spans="1:6" x14ac:dyDescent="0.2">
      <c r="A11" s="110" t="s">
        <v>106</v>
      </c>
      <c r="B11" s="111">
        <v>808</v>
      </c>
      <c r="C11" s="111">
        <v>-808</v>
      </c>
      <c r="D11" s="111">
        <v>0</v>
      </c>
      <c r="E11" s="111">
        <v>0</v>
      </c>
      <c r="F11" s="107">
        <f t="shared" ref="F11:F14" si="0">SUM(B11:E11)</f>
        <v>0</v>
      </c>
    </row>
    <row r="12" spans="1:6" ht="25.5" x14ac:dyDescent="0.2">
      <c r="A12" s="112" t="s">
        <v>107</v>
      </c>
      <c r="B12" s="111">
        <v>0</v>
      </c>
      <c r="C12" s="111">
        <v>0</v>
      </c>
      <c r="D12" s="111">
        <v>0</v>
      </c>
      <c r="E12" s="111">
        <v>87244</v>
      </c>
      <c r="F12" s="107">
        <f t="shared" si="0"/>
        <v>87244</v>
      </c>
    </row>
    <row r="13" spans="1:6" x14ac:dyDescent="0.2">
      <c r="A13" s="110" t="s">
        <v>108</v>
      </c>
      <c r="B13" s="111">
        <v>0</v>
      </c>
      <c r="C13" s="111">
        <v>0</v>
      </c>
      <c r="D13" s="111">
        <v>0</v>
      </c>
      <c r="E13" s="111">
        <v>-47149</v>
      </c>
      <c r="F13" s="111">
        <f t="shared" si="0"/>
        <v>-47149</v>
      </c>
    </row>
    <row r="14" spans="1:6" ht="38.25" x14ac:dyDescent="0.2">
      <c r="A14" s="113" t="s">
        <v>109</v>
      </c>
      <c r="B14" s="114">
        <v>138515</v>
      </c>
      <c r="C14" s="114">
        <v>619</v>
      </c>
      <c r="D14" s="114">
        <v>0</v>
      </c>
      <c r="E14" s="114">
        <v>-139134</v>
      </c>
      <c r="F14" s="114">
        <f t="shared" si="0"/>
        <v>0</v>
      </c>
    </row>
    <row r="15" spans="1:6" ht="13.5" thickBot="1" x14ac:dyDescent="0.25">
      <c r="A15" s="115" t="s">
        <v>110</v>
      </c>
      <c r="B15" s="116">
        <v>921310</v>
      </c>
      <c r="C15" s="116">
        <v>161</v>
      </c>
      <c r="D15" s="116"/>
      <c r="E15" s="116">
        <v>98354</v>
      </c>
      <c r="F15" s="116">
        <f>SUM(B15:E15)</f>
        <v>1019825</v>
      </c>
    </row>
    <row r="16" spans="1:6" x14ac:dyDescent="0.2">
      <c r="A16" s="110" t="s">
        <v>106</v>
      </c>
      <c r="B16" s="111">
        <v>0</v>
      </c>
      <c r="C16" s="111">
        <v>0</v>
      </c>
      <c r="D16" s="111">
        <v>0</v>
      </c>
      <c r="E16" s="117">
        <v>0</v>
      </c>
      <c r="F16" s="118">
        <f>SUM(B16:E16)</f>
        <v>0</v>
      </c>
    </row>
    <row r="17" spans="1:6" ht="25.5" x14ac:dyDescent="0.2">
      <c r="A17" s="112" t="s">
        <v>107</v>
      </c>
      <c r="B17" s="111">
        <v>0</v>
      </c>
      <c r="C17" s="111">
        <v>0</v>
      </c>
      <c r="D17" s="111">
        <v>0</v>
      </c>
      <c r="E17" s="117">
        <v>45238</v>
      </c>
      <c r="F17" s="118">
        <f t="shared" ref="F17:F19" si="1">SUM(B17:E17)</f>
        <v>45238</v>
      </c>
    </row>
    <row r="18" spans="1:6" x14ac:dyDescent="0.2">
      <c r="A18" s="110" t="s">
        <v>108</v>
      </c>
      <c r="B18" s="111">
        <v>0</v>
      </c>
      <c r="C18" s="111">
        <v>0</v>
      </c>
      <c r="D18" s="111">
        <v>0</v>
      </c>
      <c r="E18" s="117">
        <v>-313</v>
      </c>
      <c r="F18" s="117">
        <f t="shared" si="1"/>
        <v>-313</v>
      </c>
    </row>
    <row r="19" spans="1:6" ht="38.25" x14ac:dyDescent="0.2">
      <c r="A19" s="113" t="s">
        <v>109</v>
      </c>
      <c r="B19" s="114">
        <v>159504</v>
      </c>
      <c r="C19" s="114">
        <v>-161</v>
      </c>
      <c r="D19" s="114">
        <v>0</v>
      </c>
      <c r="E19" s="119">
        <v>-86931</v>
      </c>
      <c r="F19" s="118">
        <f t="shared" si="1"/>
        <v>72412</v>
      </c>
    </row>
    <row r="20" spans="1:6" ht="13.5" thickBot="1" x14ac:dyDescent="0.25">
      <c r="A20" s="115" t="s">
        <v>53</v>
      </c>
      <c r="B20" s="120">
        <f>SUM(B15:B19)</f>
        <v>1080814</v>
      </c>
      <c r="C20" s="120">
        <f t="shared" ref="C20:D20" si="2">SUM(C15:C19)</f>
        <v>0</v>
      </c>
      <c r="D20" s="120">
        <f t="shared" si="2"/>
        <v>0</v>
      </c>
      <c r="E20" s="120">
        <f>SUM(E15:E19)</f>
        <v>56348</v>
      </c>
      <c r="F20" s="120">
        <f>SUM(F15:F19)</f>
        <v>1137162</v>
      </c>
    </row>
    <row r="23" spans="1:6" x14ac:dyDescent="0.2">
      <c r="A23" s="20" t="s">
        <v>63</v>
      </c>
      <c r="B23" s="4"/>
      <c r="C23" s="20" t="s">
        <v>63</v>
      </c>
      <c r="D23" s="20"/>
    </row>
    <row r="24" spans="1:6" x14ac:dyDescent="0.2">
      <c r="A24" s="11" t="s">
        <v>64</v>
      </c>
      <c r="B24" s="3"/>
      <c r="C24" s="11" t="s">
        <v>65</v>
      </c>
      <c r="D24" s="11"/>
    </row>
    <row r="25" spans="1:6" x14ac:dyDescent="0.2">
      <c r="A25" s="11" t="s">
        <v>51</v>
      </c>
      <c r="B25" s="3"/>
      <c r="C25" s="11" t="s">
        <v>66</v>
      </c>
      <c r="D25" s="11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2017-08-29T14:22:16Z</dcterms:modified>
</cp:coreProperties>
</file>