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03.2020 сайт\"/>
    </mc:Choice>
  </mc:AlternateContent>
  <bookViews>
    <workbookView xWindow="0" yWindow="0" windowWidth="24000" windowHeight="9735" tabRatio="449" firstSheet="6"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BS!$A$3:$D$50</definedName>
    <definedName name="_xlnm.Print_Area" localSheetId="1">PL!$A$3:$C$33</definedName>
  </definedNames>
  <calcPr calcId="152511"/>
</workbook>
</file>

<file path=xl/calcChain.xml><?xml version="1.0" encoding="utf-8"?>
<calcChain xmlns="http://schemas.openxmlformats.org/spreadsheetml/2006/main">
  <c r="D22" i="3" l="1"/>
  <c r="D20" i="13" l="1"/>
  <c r="B20" i="13"/>
  <c r="C20" i="13"/>
  <c r="E19" i="13"/>
  <c r="E18" i="13"/>
  <c r="E17" i="13"/>
  <c r="E16" i="13"/>
  <c r="E15" i="13"/>
  <c r="E13" i="13"/>
  <c r="E12" i="13"/>
  <c r="E11" i="13"/>
  <c r="E10" i="13"/>
  <c r="E9" i="13"/>
  <c r="B14" i="13"/>
  <c r="E14" i="13" s="1"/>
  <c r="D14" i="13"/>
  <c r="B29" i="12"/>
  <c r="C29" i="12"/>
  <c r="D19" i="3"/>
  <c r="E20" i="13" l="1"/>
  <c r="B22" i="3"/>
  <c r="C22" i="3"/>
  <c r="C23" i="3" s="1"/>
  <c r="B18" i="3"/>
  <c r="B23" i="3" s="1"/>
  <c r="C18" i="3"/>
  <c r="D23" i="3"/>
  <c r="C16" i="12"/>
  <c r="C31" i="12"/>
  <c r="C37" i="12"/>
  <c r="C42" i="12"/>
  <c r="B16" i="12"/>
  <c r="B31" i="12"/>
  <c r="B37" i="12"/>
  <c r="B42" i="12"/>
  <c r="B10" i="6"/>
  <c r="B12" i="6"/>
  <c r="B23" i="6"/>
  <c r="B27" i="6"/>
  <c r="B30" i="6"/>
  <c r="B32" i="6" s="1"/>
  <c r="B33" i="6" s="1"/>
  <c r="B19" i="6"/>
  <c r="C10" i="6"/>
  <c r="B12" i="3"/>
  <c r="B13" i="3" s="1"/>
  <c r="D12" i="3"/>
  <c r="D13" i="3" s="1"/>
  <c r="D18" i="3"/>
  <c r="C12" i="3"/>
  <c r="C13" i="3" s="1"/>
  <c r="C12" i="6"/>
  <c r="C19" i="6"/>
  <c r="B45" i="3"/>
  <c r="B39" i="3"/>
  <c r="B47" i="3" s="1"/>
  <c r="C45" i="3"/>
  <c r="D45" i="3"/>
  <c r="D39" i="3"/>
  <c r="D47" i="3" s="1"/>
  <c r="C39" i="3"/>
  <c r="C47" i="3"/>
  <c r="C23" i="6"/>
  <c r="C27" i="6"/>
  <c r="C30" i="6" s="1"/>
  <c r="C32" i="6" s="1"/>
  <c r="C33" i="6" s="1"/>
  <c r="B44" i="12" l="1"/>
  <c r="B46" i="12" s="1"/>
  <c r="C44" i="12"/>
  <c r="C46" i="12" s="1"/>
  <c r="C28" i="3"/>
  <c r="B28" i="3"/>
  <c r="D28" i="3"/>
</calcChain>
</file>

<file path=xl/sharedStrings.xml><?xml version="1.0" encoding="utf-8"?>
<sst xmlns="http://schemas.openxmlformats.org/spreadsheetml/2006/main" count="267" uniqueCount="196">
  <si>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</si>
  <si>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</si>
  <si>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</si>
  <si>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</si>
  <si>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</si>
  <si>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</si>
  <si>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</si>
  <si>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</si>
  <si>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</si>
  <si>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</si>
  <si>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</si>
  <si>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</si>
  <si>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</si>
  <si>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</si>
  <si>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</si>
  <si>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</si>
  <si>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</si>
  <si>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</si>
  <si>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</si>
  <si>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</si>
  <si>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</si>
  <si>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</si>
  <si>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</si>
  <si>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</si>
  <si>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</si>
  <si>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</si>
  <si>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</si>
  <si>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</si>
  <si>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</si>
  <si>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</si>
  <si>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</si>
  <si>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</si>
  <si>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</si>
  <si>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</si>
  <si>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</si>
  <si>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</si>
  <si>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</si>
  <si>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</si>
  <si>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</si>
  <si>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</si>
  <si>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</si>
  <si>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</si>
  <si>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</si>
  <si>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</si>
  <si>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</si>
  <si>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</si>
  <si>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</si>
  <si>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</si>
  <si>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</si>
  <si>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</si>
  <si>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</si>
  <si>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</si>
  <si>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</si>
  <si>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</si>
  <si>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</si>
  <si>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</si>
  <si>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</si>
  <si>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</si>
  <si>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</si>
  <si>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</si>
  <si>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</si>
  <si>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</si>
  <si>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</si>
  <si>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</si>
  <si>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</si>
  <si>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</si>
  <si>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</si>
  <si>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</si>
  <si>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</si>
  <si>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</si>
  <si>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</si>
  <si>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</si>
  <si>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</si>
  <si>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</si>
  <si>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</si>
  <si>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</si>
  <si>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</si>
  <si>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</si>
  <si>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</si>
  <si>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</si>
  <si>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</si>
  <si>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</si>
  <si>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</si>
  <si>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</si>
  <si>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</si>
  <si>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</si>
  <si>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</si>
  <si>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</si>
  <si>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</si>
  <si>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</si>
  <si>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</si>
  <si>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</si>
  <si>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</si>
  <si>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</si>
  <si>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</si>
  <si>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</si>
  <si>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</si>
  <si>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</si>
  <si>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</si>
  <si>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</si>
  <si>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</si>
  <si>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</si>
  <si>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</si>
  <si>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</si>
  <si>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</si>
  <si>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</si>
  <si>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</si>
  <si>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</si>
  <si>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</si>
  <si>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</si>
  <si>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</si>
  <si>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</si>
  <si>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</si>
  <si>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</si>
  <si>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</si>
  <si>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</si>
  <si>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</si>
  <si>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</si>
  <si>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</si>
  <si>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</si>
  <si>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</si>
  <si>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</si>
  <si>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</si>
  <si>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</si>
  <si>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</si>
  <si>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</si>
  <si>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</si>
  <si>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</si>
  <si>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</si>
  <si>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</si>
  <si>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</si>
  <si>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</si>
  <si>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</si>
  <si>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</si>
  <si>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</si>
  <si>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</si>
  <si>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8. There were no any changes in the list of legal entities in which the Bank owns 20% or more of the authorized capital;</t>
  </si>
  <si>
    <t>9. There were no any changes in the list of owners of 5 or more percent of stakes (shares), as well as in participation interest of holders of 5 or more percent of the stakes (shares);</t>
  </si>
  <si>
    <t>10. No bank owning more than 5 percent of its voting shares (stakes) appeared in the registry;</t>
  </si>
  <si>
    <t xml:space="preserve">11. There were no one-time transactions of the Bank the amount of which or value of the property under which represent 10 or more per cent of the Bank's assets at the date of the transaction; </t>
  </si>
  <si>
    <t xml:space="preserve">12. There were no facts resulting in one-time increase or decrease the value of the Bank's assets by more than 10 per cent; </t>
  </si>
  <si>
    <t>13. There were no facts resulting in the increase of the net profit or net losses of the Bank by more than 10 per cent;</t>
  </si>
  <si>
    <t>14. There was no reorganization of the Bank, its subsidiary and dependent companies;</t>
  </si>
  <si>
    <t>15. There were no accrued and (or) payable (paid) incomes on securities;</t>
  </si>
  <si>
    <t>17. There was no redemption of securities of the Bank;</t>
  </si>
  <si>
    <t>18. There were no other events (facts) stipulated by the normative legal acts of the authorized state body for the securities market regulation;</t>
  </si>
  <si>
    <t>23. Information about the structure of the bank group is not available.</t>
  </si>
  <si>
    <t>Total money market assets</t>
  </si>
  <si>
    <t>CEO</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</si>
  <si>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</si>
  <si>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</si>
  <si>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</si>
  <si>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</si>
  <si>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</si>
  <si>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</si>
  <si>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</si>
  <si>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</si>
  <si>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</si>
  <si>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19. The list of persons with significant (direct or indirect) influence on the decisions taken by the management bodies of the Bank is provided in annex 2 to the financial statements;</t>
  </si>
  <si>
    <t>21. The Bank does not have information on the subsidiary companies, their shareholders and persons with significant (direct or indirect) influence on the decisions taken by the management bodies of subsidiary companies of the bank group;</t>
  </si>
  <si>
    <t>20. The Bank does not have the list of persons with significant (direct or indirect) influence on the decision taken by the management bodies of head company of the bank group;</t>
  </si>
  <si>
    <t>22. The Bank does not have information about dependent companies, their shareholders and persons with significant (direct or indirect) influence on the decisions taken by the management bodies of dependent companies of the bank group;</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</si>
  <si>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</si>
  <si>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</si>
  <si>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</si>
  <si>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</si>
  <si>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</si>
  <si>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</si>
  <si>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</si>
  <si>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</si>
  <si>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</si>
  <si>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</si>
  <si>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4. There were no changes in the list of persons included in the management bodies of the Bank;</t>
  </si>
  <si>
    <t>7. There are no changes in the amount of participation of persons included in the elective management bodies of the Bank, in the capital of the bank, as well as its subsidiaries and affiliates;</t>
  </si>
  <si>
    <t>6. Other events (facts) stipulated by the regulatory legal acts of the authorized state body for regulation of the securities market are not</t>
  </si>
  <si>
    <t>Reverse REPO operations</t>
  </si>
  <si>
    <t>Aya Babanova  citizen of Kyrgyz Republic</t>
  </si>
  <si>
    <t>As at 31 December 2019</t>
  </si>
  <si>
    <t>December 2019</t>
  </si>
  <si>
    <t xml:space="preserve">
Loan discount</t>
  </si>
  <si>
    <t>As at 31 January 2018</t>
  </si>
  <si>
    <t>As at 31 March 2020</t>
  </si>
  <si>
    <t>March 2020</t>
  </si>
  <si>
    <t>March 2019</t>
  </si>
  <si>
    <t>For the period ended 31 March 2020</t>
  </si>
  <si>
    <t>Additional paid-in capital</t>
  </si>
  <si>
    <t>As at 31 March 2019</t>
  </si>
  <si>
    <t>Material facts affecting financial and business activity and subject to mandatory disclosure as of  1 April, 2020.</t>
  </si>
  <si>
    <t xml:space="preserve">5. There were no changes regarding the composition of the Management Board of the Bank;
An extraordinary general meeting of shareholders of the Bank was held on January 31, 2020, the form of holding is intramural, the quorum of the meeting is 98.559918%, following the results of voting at the annual general meeting of shareholders the following decisions were made:
1. Approval of the composition of the counting commission.
2. Cancellation of decision No. 2 of the Extraordinary General Meeting of Shareholders of Commercial Bank KYRGYZSTAN OJSC dated May 31, 2019 on the second issue of the agenda: “Approval of the size, procedure and form of dividend payment for 2018”.
3. Cancellation of the decision of protocol No. 2 of the extraordinary general meeting of shareholders of Commercial Bank KYRGYZSTAN OJSC dated May 31, 2019 on the third issue of the agenda: “On increasing the number of circulating shares. Approval of the procedure for the issue and placement of shares "
4. On increasing the number of shares outstanding. Approval of the procedure for the issue and placement of shares.
5. Approval of remuneration to the Shariah Council of the Bank
</t>
  </si>
  <si>
    <t>16. Decisions of general meetings of shareholders for the reporting quarter - paragraph 5 was indicated above;</t>
  </si>
  <si>
    <t>As at 01 April 2020</t>
  </si>
  <si>
    <t>Leverage ratio (К2.4)</t>
  </si>
  <si>
    <t>Base Capital First Level K2.3</t>
  </si>
  <si>
    <t>not less than 4.5%</t>
  </si>
  <si>
    <t xml:space="preserve">as of April 1, 2020. </t>
  </si>
  <si>
    <t>for the first quarter of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</si>
</sst>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5"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82">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1" fillId="0" borderId="0" xfId="8" applyNumberFormat="1" applyFont="1" applyFill="1" applyAlignment="1">
      <alignment vertical="center"/>
    </xf>
    <xf numFmtId="0" fontId="8" fillId="0" borderId="0" xfId="7" applyFont="1" applyFill="1" applyBorder="1" applyAlignment="1">
      <alignment vertical="center"/>
    </xf>
    <xf numFmtId="0" fontId="11" fillId="0" borderId="0" xfId="7"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4" fontId="10" fillId="0" borderId="0" xfId="7" applyNumberFormat="1" applyFont="1" applyFill="1" applyBorder="1" applyAlignment="1">
      <alignment horizontal="center"/>
    </xf>
    <xf numFmtId="3" fontId="12"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166" fontId="8" fillId="0" borderId="7" xfId="12" applyNumberFormat="1" applyFont="1" applyFill="1" applyBorder="1" applyAlignment="1">
      <alignment horizontal="right"/>
    </xf>
    <xf numFmtId="166" fontId="8"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166" fontId="10" fillId="0" borderId="9" xfId="8" applyNumberFormat="1" applyFont="1" applyFill="1" applyBorder="1" applyAlignment="1">
      <alignment horizontal="right" vertical="center"/>
    </xf>
    <xf numFmtId="166" fontId="8" fillId="0" borderId="0" xfId="11" applyNumberFormat="1" applyFont="1" applyFill="1" applyBorder="1" applyAlignment="1">
      <alignment vertical="center"/>
    </xf>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0" fontId="10" fillId="0" borderId="0" xfId="7" applyFont="1" applyFill="1" applyBorder="1" applyAlignment="1">
      <alignment horizontal="left" wrapText="1"/>
    </xf>
    <xf numFmtId="0" fontId="24" fillId="0" borderId="0" xfId="7" applyFont="1" applyFill="1" applyBorder="1" applyAlignment="1">
      <alignment horizontal="left"/>
    </xf>
    <xf numFmtId="166" fontId="8" fillId="0" borderId="10" xfId="3" applyNumberFormat="1" applyFont="1" applyFill="1" applyBorder="1" applyAlignment="1">
      <alignment horizontal="right"/>
    </xf>
    <xf numFmtId="0" fontId="8" fillId="0" borderId="7" xfId="3" applyFont="1" applyFill="1" applyBorder="1" applyAlignment="1">
      <alignment vertical="center"/>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xf numFmtId="166" fontId="8" fillId="0" borderId="7" xfId="12" applyNumberFormat="1" applyFont="1" applyFill="1" applyBorder="1" applyAlignment="1"/>
    <xf numFmtId="166" fontId="10" fillId="0" borderId="8" xfId="12" applyNumberFormat="1" applyFont="1" applyFill="1" applyBorder="1" applyAlignment="1"/>
    <xf numFmtId="166" fontId="10" fillId="0" borderId="7" xfId="12" applyNumberFormat="1" applyFont="1" applyFill="1" applyBorder="1" applyAlignment="1"/>
    <xf numFmtId="166" fontId="10" fillId="2" borderId="7" xfId="12" applyNumberFormat="1" applyFont="1" applyFill="1" applyBorder="1" applyAlignment="1"/>
    <xf numFmtId="166" fontId="9" fillId="0" borderId="0" xfId="9" applyNumberFormat="1" applyFont="1" applyFill="1" applyBorder="1" applyAlignment="1">
      <alignment vertical="center"/>
    </xf>
    <xf numFmtId="166" fontId="12" fillId="2" borderId="0" xfId="8" applyNumberFormat="1" applyFont="1" applyFill="1" applyAlignment="1">
      <alignment vertical="center"/>
    </xf>
    <xf numFmtId="166" fontId="12" fillId="0" borderId="0" xfId="8" applyNumberFormat="1" applyFont="1" applyFill="1" applyAlignment="1">
      <alignment vertical="center"/>
    </xf>
    <xf numFmtId="166" fontId="10" fillId="0" borderId="2" xfId="11" applyNumberFormat="1" applyFont="1" applyFill="1" applyBorder="1" applyAlignment="1">
      <alignment vertical="center"/>
    </xf>
    <xf numFmtId="166" fontId="12" fillId="0" borderId="0" xfId="11" applyNumberFormat="1" applyFont="1" applyFill="1" applyBorder="1" applyAlignment="1">
      <alignment vertical="center"/>
    </xf>
    <xf numFmtId="166" fontId="12" fillId="0" borderId="3" xfId="8" applyNumberFormat="1" applyFont="1" applyFill="1" applyBorder="1" applyAlignment="1">
      <alignment vertical="center"/>
    </xf>
    <xf numFmtId="166" fontId="10" fillId="0" borderId="3" xfId="11" applyNumberFormat="1" applyFont="1" applyFill="1" applyBorder="1" applyAlignment="1">
      <alignment vertical="center"/>
    </xf>
    <xf numFmtId="166" fontId="7" fillId="0" borderId="3" xfId="9" applyNumberFormat="1" applyFont="1" applyFill="1" applyBorder="1" applyAlignment="1">
      <alignment vertical="center"/>
    </xf>
    <xf numFmtId="168" fontId="10" fillId="0" borderId="0" xfId="11" applyNumberFormat="1" applyFont="1" applyFill="1" applyBorder="1" applyAlignment="1"/>
    <xf numFmtId="0" fontId="8" fillId="0" borderId="4" xfId="13" applyFont="1" applyBorder="1" applyAlignment="1">
      <alignment horizontal="center" vertical="center"/>
    </xf>
    <xf numFmtId="0" fontId="8" fillId="0" borderId="0" xfId="0" applyFont="1" applyBorder="1"/>
    <xf numFmtId="3" fontId="8" fillId="0" borderId="7" xfId="0" applyNumberFormat="1" applyFont="1" applyBorder="1"/>
    <xf numFmtId="3" fontId="11" fillId="2" borderId="0" xfId="1" applyNumberFormat="1" applyFont="1" applyFill="1" applyAlignment="1">
      <alignment horizontal="right"/>
    </xf>
    <xf numFmtId="3" fontId="11" fillId="0" borderId="0" xfId="1" applyNumberFormat="1" applyFont="1" applyFill="1" applyAlignment="1">
      <alignment horizontal="right"/>
    </xf>
    <xf numFmtId="166" fontId="11" fillId="2" borderId="0" xfId="8" applyNumberFormat="1" applyFont="1" applyFill="1" applyAlignment="1">
      <alignment horizontal="right"/>
    </xf>
    <xf numFmtId="166" fontId="11" fillId="0" borderId="0" xfId="8" applyNumberFormat="1" applyFont="1" applyFill="1" applyAlignment="1">
      <alignment horizontal="right"/>
    </xf>
    <xf numFmtId="3" fontId="11" fillId="2" borderId="0" xfId="8" applyNumberFormat="1" applyFont="1" applyFill="1" applyAlignment="1">
      <alignment horizontal="right"/>
    </xf>
    <xf numFmtId="3" fontId="11" fillId="2" borderId="0" xfId="8" applyNumberFormat="1" applyFont="1" applyFill="1" applyAlignment="1">
      <alignment horizontal="right" wrapText="1"/>
    </xf>
    <xf numFmtId="166" fontId="11" fillId="0" borderId="0" xfId="8" applyNumberFormat="1" applyFont="1" applyFill="1" applyAlignment="1">
      <alignment horizontal="right" vertical="center"/>
    </xf>
    <xf numFmtId="166" fontId="11" fillId="2" borderId="0" xfId="8" applyNumberFormat="1" applyFont="1" applyFill="1" applyAlignment="1">
      <alignment horizontal="right" vertical="center"/>
    </xf>
    <xf numFmtId="3" fontId="11" fillId="2" borderId="4" xfId="1" applyNumberFormat="1" applyFont="1" applyFill="1" applyBorder="1" applyAlignment="1">
      <alignment horizontal="right"/>
    </xf>
    <xf numFmtId="166" fontId="8" fillId="2" borderId="0" xfId="8" applyNumberFormat="1" applyFont="1" applyFill="1" applyAlignment="1">
      <alignment horizontal="right"/>
    </xf>
    <xf numFmtId="166" fontId="8" fillId="2" borderId="0" xfId="8" applyNumberFormat="1" applyFont="1" applyFill="1" applyAlignment="1">
      <alignment horizontal="right" vertical="center"/>
    </xf>
    <xf numFmtId="166" fontId="8" fillId="2" borderId="0" xfId="11" applyNumberFormat="1" applyFont="1" applyFill="1" applyBorder="1" applyAlignment="1"/>
    <xf numFmtId="0" fontId="10" fillId="0" borderId="0" xfId="0" applyFont="1"/>
    <xf numFmtId="0" fontId="10" fillId="0" borderId="1" xfId="0" applyFont="1" applyBorder="1"/>
    <xf numFmtId="166" fontId="8" fillId="0" borderId="8" xfId="12" applyNumberFormat="1" applyFont="1" applyFill="1" applyBorder="1" applyAlignment="1"/>
    <xf numFmtId="166" fontId="8" fillId="2" borderId="7" xfId="12" applyNumberFormat="1" applyFont="1" applyFill="1" applyBorder="1" applyAlignment="1"/>
    <xf numFmtId="166" fontId="8" fillId="2" borderId="13" xfId="12" applyNumberFormat="1" applyFont="1" applyFill="1" applyBorder="1" applyAlignment="1"/>
    <xf numFmtId="166" fontId="8" fillId="2" borderId="13" xfId="12" applyNumberFormat="1" applyFont="1" applyFill="1" applyBorder="1" applyAlignment="1">
      <alignment horizontal="right"/>
    </xf>
    <xf numFmtId="3" fontId="8" fillId="0" borderId="7" xfId="13" applyNumberFormat="1" applyFont="1" applyBorder="1"/>
    <xf numFmtId="0" fontId="10" fillId="0" borderId="0" xfId="0" applyFont="1" applyAlignment="1">
      <alignment horizontal="left" vertical="center"/>
    </xf>
    <xf numFmtId="0" fontId="10" fillId="0" borderId="0" xfId="13" applyFont="1" applyBorder="1" applyAlignment="1">
      <alignment horizontal="left" wrapText="1"/>
    </xf>
    <xf numFmtId="0" fontId="10" fillId="0" borderId="6" xfId="0" applyFont="1" applyBorder="1" applyAlignment="1">
      <alignment horizontal="left" vertical="center"/>
    </xf>
    <xf numFmtId="3" fontId="10" fillId="0" borderId="14" xfId="13" applyNumberFormat="1" applyFont="1" applyBorder="1"/>
    <xf numFmtId="3" fontId="8" fillId="0" borderId="8" xfId="0" applyNumberFormat="1" applyFont="1" applyBorder="1"/>
    <xf numFmtId="3" fontId="10" fillId="0" borderId="8" xfId="13" applyNumberFormat="1" applyFont="1" applyBorder="1"/>
    <xf numFmtId="0" fontId="10" fillId="0" borderId="7" xfId="0" applyFont="1" applyBorder="1" applyAlignment="1">
      <alignment horizontal="left" vertical="center"/>
    </xf>
    <xf numFmtId="166" fontId="8" fillId="0" borderId="7" xfId="8" applyNumberFormat="1" applyFont="1" applyFill="1" applyBorder="1" applyAlignment="1">
      <alignment horizontal="right"/>
    </xf>
    <xf numFmtId="3" fontId="8" fillId="0" borderId="7" xfId="8" applyNumberFormat="1" applyFont="1" applyFill="1" applyBorder="1" applyAlignment="1">
      <alignment horizontal="right"/>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B28" sqref="B28"/>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162</v>
      </c>
    </row>
    <row r="2" spans="1:5" x14ac:dyDescent="0.2">
      <c r="A2" s="12"/>
    </row>
    <row r="3" spans="1:5" x14ac:dyDescent="0.2">
      <c r="A3" s="12" t="s">
        <v>68</v>
      </c>
    </row>
    <row r="4" spans="1:5" ht="12.75" customHeight="1" x14ac:dyDescent="0.2">
      <c r="A4" s="9" t="s">
        <v>181</v>
      </c>
      <c r="B4" s="2"/>
      <c r="C4" s="2"/>
      <c r="D4" s="2"/>
    </row>
    <row r="5" spans="1:5" s="11" customFormat="1" x14ac:dyDescent="0.2">
      <c r="A5" s="13"/>
      <c r="B5" s="68" t="s">
        <v>182</v>
      </c>
      <c r="C5" s="68" t="s">
        <v>183</v>
      </c>
      <c r="D5" s="68" t="s">
        <v>178</v>
      </c>
      <c r="E5" s="1"/>
    </row>
    <row r="6" spans="1:5" ht="13.5" thickBot="1" x14ac:dyDescent="0.25">
      <c r="A6" s="14"/>
      <c r="B6" s="48" t="s">
        <v>10</v>
      </c>
      <c r="C6" s="48" t="s">
        <v>10</v>
      </c>
      <c r="D6" s="48" t="s">
        <v>10</v>
      </c>
    </row>
    <row r="7" spans="1:5" x14ac:dyDescent="0.2">
      <c r="A7" s="9" t="s">
        <v>9</v>
      </c>
      <c r="B7" s="55"/>
      <c r="C7" s="55"/>
      <c r="D7" s="55"/>
    </row>
    <row r="8" spans="1:5" x14ac:dyDescent="0.2">
      <c r="A8" s="8" t="s">
        <v>28</v>
      </c>
      <c r="B8" s="146">
        <v>1895739</v>
      </c>
      <c r="C8" s="146">
        <v>1557808</v>
      </c>
      <c r="D8" s="146">
        <v>2393222</v>
      </c>
    </row>
    <row r="9" spans="1:5" x14ac:dyDescent="0.2">
      <c r="A9" s="15" t="s">
        <v>0</v>
      </c>
      <c r="B9" s="146">
        <v>1034809</v>
      </c>
      <c r="C9" s="146">
        <v>861328</v>
      </c>
      <c r="D9" s="146">
        <v>630835</v>
      </c>
    </row>
    <row r="10" spans="1:5" x14ac:dyDescent="0.2">
      <c r="A10" s="15" t="s">
        <v>27</v>
      </c>
      <c r="B10" s="146">
        <v>1072008</v>
      </c>
      <c r="C10" s="146">
        <v>586406</v>
      </c>
      <c r="D10" s="146">
        <v>148079</v>
      </c>
    </row>
    <row r="11" spans="1:5" ht="25.5" x14ac:dyDescent="0.2">
      <c r="A11" s="128" t="s">
        <v>164</v>
      </c>
      <c r="B11" s="148">
        <v>-4969</v>
      </c>
      <c r="C11" s="148">
        <v>-4805</v>
      </c>
      <c r="D11" s="148">
        <v>-4912</v>
      </c>
    </row>
    <row r="12" spans="1:5" x14ac:dyDescent="0.2">
      <c r="A12" s="124" t="s">
        <v>163</v>
      </c>
      <c r="B12" s="56">
        <f>B10+B11</f>
        <v>1067039</v>
      </c>
      <c r="C12" s="56">
        <f>C10+C11</f>
        <v>581601</v>
      </c>
      <c r="D12" s="56">
        <f>D10+D11</f>
        <v>143167</v>
      </c>
    </row>
    <row r="13" spans="1:5" x14ac:dyDescent="0.2">
      <c r="A13" s="9" t="s">
        <v>147</v>
      </c>
      <c r="B13" s="56">
        <f>B8+B9+B12</f>
        <v>3997587</v>
      </c>
      <c r="C13" s="56">
        <f>C8+C9+C12</f>
        <v>3000737</v>
      </c>
      <c r="D13" s="56">
        <f>D8+D9+D12</f>
        <v>3167224</v>
      </c>
    </row>
    <row r="14" spans="1:5" s="4" customFormat="1" x14ac:dyDescent="0.2">
      <c r="A14" s="8" t="s">
        <v>1</v>
      </c>
      <c r="B14" s="150">
        <v>929865</v>
      </c>
      <c r="C14" s="150">
        <v>1670191</v>
      </c>
      <c r="D14" s="150">
        <v>1326269</v>
      </c>
      <c r="E14" s="1"/>
    </row>
    <row r="15" spans="1:5" s="4" customFormat="1" ht="25.5" x14ac:dyDescent="0.2">
      <c r="A15" s="3" t="s">
        <v>155</v>
      </c>
      <c r="B15" s="146">
        <v>71544</v>
      </c>
      <c r="C15" s="146">
        <v>79407</v>
      </c>
      <c r="D15" s="146">
        <v>55372</v>
      </c>
      <c r="E15" s="1"/>
    </row>
    <row r="16" spans="1:5" x14ac:dyDescent="0.2">
      <c r="A16" s="8" t="s">
        <v>26</v>
      </c>
      <c r="B16" s="146">
        <v>335652</v>
      </c>
      <c r="C16" s="146">
        <v>277275</v>
      </c>
      <c r="D16" s="146">
        <v>365912</v>
      </c>
    </row>
    <row r="17" spans="1:4" ht="25.5" x14ac:dyDescent="0.2">
      <c r="A17" s="129" t="s">
        <v>165</v>
      </c>
      <c r="B17" s="149">
        <v>-16637</v>
      </c>
      <c r="C17" s="148">
        <v>0</v>
      </c>
      <c r="D17" s="149">
        <v>0</v>
      </c>
    </row>
    <row r="18" spans="1:4" x14ac:dyDescent="0.2">
      <c r="A18" s="124" t="s">
        <v>168</v>
      </c>
      <c r="B18" s="56">
        <f>B16+B17</f>
        <v>319015</v>
      </c>
      <c r="C18" s="56">
        <f>C16+C17</f>
        <v>277275</v>
      </c>
      <c r="D18" s="56">
        <f>D16+D17</f>
        <v>365912</v>
      </c>
    </row>
    <row r="19" spans="1:4" x14ac:dyDescent="0.2">
      <c r="A19" s="8" t="s">
        <v>25</v>
      </c>
      <c r="B19" s="146">
        <v>7332132</v>
      </c>
      <c r="C19" s="146">
        <v>6692405</v>
      </c>
      <c r="D19" s="146">
        <f>7126759</f>
        <v>7126759</v>
      </c>
    </row>
    <row r="20" spans="1:4" x14ac:dyDescent="0.2">
      <c r="A20" s="125" t="s">
        <v>166</v>
      </c>
      <c r="B20" s="149">
        <v>-395500</v>
      </c>
      <c r="C20" s="148">
        <v>-380383</v>
      </c>
      <c r="D20" s="149">
        <v>-345682</v>
      </c>
    </row>
    <row r="21" spans="1:4" ht="14.25" customHeight="1" x14ac:dyDescent="0.2">
      <c r="A21" s="129" t="s">
        <v>179</v>
      </c>
      <c r="B21" s="148">
        <v>-3167</v>
      </c>
      <c r="C21" s="148">
        <v>0</v>
      </c>
      <c r="D21" s="149">
        <v>-3413</v>
      </c>
    </row>
    <row r="22" spans="1:4" x14ac:dyDescent="0.2">
      <c r="A22" s="124" t="s">
        <v>167</v>
      </c>
      <c r="B22" s="57">
        <f>SUM(B19:B21)</f>
        <v>6933465</v>
      </c>
      <c r="C22" s="57">
        <f>C19+C20</f>
        <v>6312022</v>
      </c>
      <c r="D22" s="57">
        <f>SUM(D19:D21)</f>
        <v>6777664</v>
      </c>
    </row>
    <row r="23" spans="1:4" x14ac:dyDescent="0.2">
      <c r="A23" s="16" t="s">
        <v>69</v>
      </c>
      <c r="B23" s="56">
        <f>B18+B22</f>
        <v>7252480</v>
      </c>
      <c r="C23" s="56">
        <f>C18+C22</f>
        <v>6589297</v>
      </c>
      <c r="D23" s="56">
        <f>D18+D22</f>
        <v>7143576</v>
      </c>
    </row>
    <row r="24" spans="1:4" x14ac:dyDescent="0.2">
      <c r="A24" s="8" t="s">
        <v>24</v>
      </c>
      <c r="B24" s="149">
        <v>0</v>
      </c>
      <c r="C24" s="148">
        <v>2350</v>
      </c>
      <c r="D24" s="148"/>
    </row>
    <row r="25" spans="1:4" x14ac:dyDescent="0.2">
      <c r="A25" s="17" t="s">
        <v>157</v>
      </c>
      <c r="B25" s="149">
        <v>0</v>
      </c>
      <c r="C25" s="148">
        <v>0</v>
      </c>
      <c r="D25" s="149">
        <v>0</v>
      </c>
    </row>
    <row r="26" spans="1:4" x14ac:dyDescent="0.2">
      <c r="A26" s="8" t="s">
        <v>23</v>
      </c>
      <c r="B26" s="146">
        <v>550203</v>
      </c>
      <c r="C26" s="146">
        <v>559974</v>
      </c>
      <c r="D26" s="146">
        <v>563195</v>
      </c>
    </row>
    <row r="27" spans="1:4" ht="13.5" customHeight="1" x14ac:dyDescent="0.2">
      <c r="A27" s="7" t="s">
        <v>22</v>
      </c>
      <c r="B27" s="146">
        <v>320689</v>
      </c>
      <c r="C27" s="146">
        <v>392147</v>
      </c>
      <c r="D27" s="146">
        <v>419025</v>
      </c>
    </row>
    <row r="28" spans="1:4" ht="13.5" thickBot="1" x14ac:dyDescent="0.25">
      <c r="A28" s="18" t="s">
        <v>17</v>
      </c>
      <c r="B28" s="58">
        <f>B13+B14+B15+B23+B24+B25+B26+B27</f>
        <v>13122368</v>
      </c>
      <c r="C28" s="58">
        <f>C13+C14+C15+C23+C24+C25+C26+C27</f>
        <v>12294103</v>
      </c>
      <c r="D28" s="58">
        <f>D13+D14+D15+D23+D24+D25+D26+D27</f>
        <v>12674661</v>
      </c>
    </row>
    <row r="29" spans="1:4" ht="13.5" thickTop="1" x14ac:dyDescent="0.2">
      <c r="A29" s="9"/>
      <c r="B29" s="59"/>
      <c r="C29" s="59"/>
      <c r="D29" s="59"/>
    </row>
    <row r="30" spans="1:4" x14ac:dyDescent="0.2">
      <c r="A30" s="14" t="s">
        <v>11</v>
      </c>
      <c r="B30" s="60"/>
      <c r="C30" s="60"/>
      <c r="D30" s="60"/>
    </row>
    <row r="31" spans="1:4" x14ac:dyDescent="0.2">
      <c r="A31" s="6" t="s">
        <v>153</v>
      </c>
      <c r="B31" s="146">
        <v>644708</v>
      </c>
      <c r="C31" s="146">
        <v>787689</v>
      </c>
      <c r="D31" s="146">
        <v>884704</v>
      </c>
    </row>
    <row r="32" spans="1:4" x14ac:dyDescent="0.2">
      <c r="A32" s="7" t="s">
        <v>15</v>
      </c>
      <c r="B32" s="151">
        <v>8861970</v>
      </c>
      <c r="C32" s="151">
        <v>8197820</v>
      </c>
      <c r="D32" s="151">
        <v>8276087</v>
      </c>
    </row>
    <row r="33" spans="1:4" x14ac:dyDescent="0.2">
      <c r="A33" s="7" t="s">
        <v>16</v>
      </c>
      <c r="B33" s="146">
        <v>1418579</v>
      </c>
      <c r="C33" s="146">
        <v>1452606</v>
      </c>
      <c r="D33" s="146">
        <v>1341147</v>
      </c>
    </row>
    <row r="34" spans="1:4" x14ac:dyDescent="0.2">
      <c r="A34" s="7" t="s">
        <v>14</v>
      </c>
      <c r="B34" s="146">
        <v>1400</v>
      </c>
      <c r="C34" s="146">
        <v>1201</v>
      </c>
      <c r="D34" s="146">
        <v>443</v>
      </c>
    </row>
    <row r="35" spans="1:4" x14ac:dyDescent="0.2">
      <c r="A35" s="8" t="s">
        <v>2</v>
      </c>
      <c r="B35" s="146">
        <v>14955</v>
      </c>
      <c r="C35" s="146">
        <v>15555</v>
      </c>
      <c r="D35" s="146">
        <v>14455</v>
      </c>
    </row>
    <row r="36" spans="1:4" x14ac:dyDescent="0.2">
      <c r="A36" s="8" t="s">
        <v>13</v>
      </c>
      <c r="B36" s="152">
        <v>88028</v>
      </c>
      <c r="C36" s="153">
        <v>0</v>
      </c>
      <c r="D36" s="152">
        <v>10296</v>
      </c>
    </row>
    <row r="37" spans="1:4" x14ac:dyDescent="0.2">
      <c r="A37" s="8" t="s">
        <v>149</v>
      </c>
      <c r="B37" s="152">
        <v>0</v>
      </c>
      <c r="C37" s="153">
        <v>0</v>
      </c>
      <c r="D37" s="152">
        <v>0</v>
      </c>
    </row>
    <row r="38" spans="1:4" x14ac:dyDescent="0.2">
      <c r="A38" s="15" t="s">
        <v>12</v>
      </c>
      <c r="B38" s="146">
        <v>302825</v>
      </c>
      <c r="C38" s="146">
        <v>306958</v>
      </c>
      <c r="D38" s="146">
        <v>387750.06434547395</v>
      </c>
    </row>
    <row r="39" spans="1:4" x14ac:dyDescent="0.2">
      <c r="A39" s="18" t="s">
        <v>18</v>
      </c>
      <c r="B39" s="61">
        <f>SUM(B31:B38)</f>
        <v>11332465</v>
      </c>
      <c r="C39" s="61">
        <f>SUM(C31:C38)</f>
        <v>10761829</v>
      </c>
      <c r="D39" s="61">
        <f>SUM(D31:D38)</f>
        <v>10914882.064345473</v>
      </c>
    </row>
    <row r="40" spans="1:4" x14ac:dyDescent="0.2">
      <c r="A40" s="8"/>
      <c r="B40" s="3"/>
      <c r="C40" s="3"/>
      <c r="D40" s="3"/>
    </row>
    <row r="41" spans="1:4" ht="12.75" customHeight="1" x14ac:dyDescent="0.2">
      <c r="A41" s="14" t="s">
        <v>19</v>
      </c>
      <c r="B41" s="62"/>
      <c r="C41" s="62"/>
      <c r="D41" s="62"/>
    </row>
    <row r="42" spans="1:4" x14ac:dyDescent="0.2">
      <c r="A42" s="7" t="s">
        <v>3</v>
      </c>
      <c r="B42" s="146">
        <v>1301658</v>
      </c>
      <c r="C42" s="146">
        <v>1301658</v>
      </c>
      <c r="D42" s="146">
        <v>1301658</v>
      </c>
    </row>
    <row r="43" spans="1:4" x14ac:dyDescent="0.2">
      <c r="A43" s="41" t="s">
        <v>111</v>
      </c>
      <c r="B43" s="147">
        <v>201816</v>
      </c>
      <c r="C43" s="147"/>
      <c r="D43" s="147"/>
    </row>
    <row r="44" spans="1:4" x14ac:dyDescent="0.2">
      <c r="A44" s="7" t="s">
        <v>4</v>
      </c>
      <c r="B44" s="154">
        <v>286429</v>
      </c>
      <c r="C44" s="154">
        <v>230616</v>
      </c>
      <c r="D44" s="154">
        <v>458121</v>
      </c>
    </row>
    <row r="45" spans="1:4" x14ac:dyDescent="0.2">
      <c r="A45" s="14" t="s">
        <v>20</v>
      </c>
      <c r="B45" s="63">
        <f>SUM(B42:B44)</f>
        <v>1789903</v>
      </c>
      <c r="C45" s="63">
        <f>SUM(C42:C44)</f>
        <v>1532274</v>
      </c>
      <c r="D45" s="63">
        <f>SUM(D42:D44)</f>
        <v>1759779</v>
      </c>
    </row>
    <row r="46" spans="1:4" x14ac:dyDescent="0.2">
      <c r="A46" s="9"/>
      <c r="B46" s="64"/>
      <c r="C46" s="64"/>
      <c r="D46" s="64"/>
    </row>
    <row r="47" spans="1:4" ht="13.5" thickBot="1" x14ac:dyDescent="0.25">
      <c r="A47" s="19" t="s">
        <v>21</v>
      </c>
      <c r="B47" s="65">
        <f>B39+B45</f>
        <v>13122368</v>
      </c>
      <c r="C47" s="65">
        <f>C39+C45</f>
        <v>12294103</v>
      </c>
      <c r="D47" s="65">
        <f>D39+D45</f>
        <v>12674661.064345473</v>
      </c>
    </row>
    <row r="48" spans="1:4" ht="13.5" thickTop="1" x14ac:dyDescent="0.2">
      <c r="A48" s="8"/>
    </row>
    <row r="49" spans="1:4" x14ac:dyDescent="0.2">
      <c r="A49" s="20"/>
      <c r="B49" s="10"/>
      <c r="C49" s="10"/>
      <c r="D49" s="10"/>
    </row>
    <row r="52" spans="1:4" x14ac:dyDescent="0.2">
      <c r="A52" s="21" t="s">
        <v>70</v>
      </c>
      <c r="B52" s="5"/>
      <c r="C52" s="21" t="s">
        <v>70</v>
      </c>
      <c r="D52" s="5"/>
    </row>
    <row r="53" spans="1:4" x14ac:dyDescent="0.2">
      <c r="A53" s="12" t="s">
        <v>71</v>
      </c>
      <c r="B53" s="4"/>
      <c r="C53" s="12" t="s">
        <v>72</v>
      </c>
      <c r="D53" s="4"/>
    </row>
    <row r="54" spans="1:4" x14ac:dyDescent="0.2">
      <c r="A54" s="12" t="s">
        <v>148</v>
      </c>
      <c r="B54" s="4"/>
      <c r="C54" s="12" t="s">
        <v>73</v>
      </c>
      <c r="D54"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6" zoomScaleNormal="100" workbookViewId="0">
      <selection activeCell="B19" sqref="B19"/>
    </sheetView>
  </sheetViews>
  <sheetFormatPr defaultRowHeight="12.75" x14ac:dyDescent="0.2"/>
  <cols>
    <col min="1" max="1" width="43.42578125" style="37" customWidth="1"/>
    <col min="2" max="2" width="12" style="23" customWidth="1"/>
    <col min="3" max="3" width="12.140625" style="23" customWidth="1"/>
    <col min="4" max="4" width="17"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184</v>
      </c>
      <c r="B4" s="24"/>
      <c r="C4" s="24"/>
    </row>
    <row r="5" spans="1:3" x14ac:dyDescent="0.2">
      <c r="A5" s="28"/>
      <c r="B5" s="24"/>
      <c r="C5" s="24"/>
    </row>
    <row r="6" spans="1:3" x14ac:dyDescent="0.2">
      <c r="A6" s="13"/>
      <c r="B6" s="68" t="s">
        <v>182</v>
      </c>
      <c r="C6" s="68" t="s">
        <v>183</v>
      </c>
    </row>
    <row r="7" spans="1:3" ht="13.5" thickBot="1" x14ac:dyDescent="0.25">
      <c r="A7" s="13"/>
      <c r="B7" s="48" t="s">
        <v>10</v>
      </c>
      <c r="C7" s="48" t="s">
        <v>10</v>
      </c>
    </row>
    <row r="8" spans="1:3" x14ac:dyDescent="0.2">
      <c r="A8" s="29" t="s">
        <v>30</v>
      </c>
      <c r="B8" s="155">
        <v>328264</v>
      </c>
      <c r="C8" s="155">
        <v>299747</v>
      </c>
    </row>
    <row r="9" spans="1:3" x14ac:dyDescent="0.2">
      <c r="A9" s="29" t="s">
        <v>31</v>
      </c>
      <c r="B9" s="155">
        <v>-90701</v>
      </c>
      <c r="C9" s="155">
        <v>-94591</v>
      </c>
    </row>
    <row r="10" spans="1:3" x14ac:dyDescent="0.2">
      <c r="A10" s="9" t="s">
        <v>33</v>
      </c>
      <c r="B10" s="135">
        <f>SUM(B8:B9)</f>
        <v>237563</v>
      </c>
      <c r="C10" s="136">
        <f>SUM(C8:C9)</f>
        <v>205156</v>
      </c>
    </row>
    <row r="11" spans="1:3" x14ac:dyDescent="0.2">
      <c r="A11" s="125" t="s">
        <v>32</v>
      </c>
      <c r="B11" s="148">
        <v>-45475</v>
      </c>
      <c r="C11" s="148">
        <v>15704</v>
      </c>
    </row>
    <row r="12" spans="1:3" x14ac:dyDescent="0.2">
      <c r="A12" s="30" t="s">
        <v>5</v>
      </c>
      <c r="B12" s="137">
        <f>B10+B11</f>
        <v>192088</v>
      </c>
      <c r="C12" s="137">
        <f>C10+C11</f>
        <v>220860</v>
      </c>
    </row>
    <row r="13" spans="1:3" x14ac:dyDescent="0.2">
      <c r="A13" s="25"/>
      <c r="C13" s="51"/>
    </row>
    <row r="14" spans="1:3" x14ac:dyDescent="0.2">
      <c r="A14" s="13" t="s">
        <v>34</v>
      </c>
      <c r="B14" s="155">
        <v>102870</v>
      </c>
      <c r="C14" s="155">
        <v>84060</v>
      </c>
    </row>
    <row r="15" spans="1:3" x14ac:dyDescent="0.2">
      <c r="A15" s="13" t="s">
        <v>35</v>
      </c>
      <c r="B15" s="148">
        <v>-18742</v>
      </c>
      <c r="C15" s="148">
        <v>-14430</v>
      </c>
    </row>
    <row r="16" spans="1:3" x14ac:dyDescent="0.2">
      <c r="A16" s="25" t="s">
        <v>43</v>
      </c>
      <c r="B16" s="148">
        <v>69463</v>
      </c>
      <c r="C16" s="148">
        <v>35061</v>
      </c>
    </row>
    <row r="17" spans="1:4" x14ac:dyDescent="0.2">
      <c r="A17" s="25" t="s">
        <v>169</v>
      </c>
      <c r="B17" s="148">
        <v>-430</v>
      </c>
      <c r="C17" s="148">
        <v>-1571</v>
      </c>
      <c r="D17" s="26"/>
    </row>
    <row r="18" spans="1:4" x14ac:dyDescent="0.2">
      <c r="A18" s="25" t="s">
        <v>150</v>
      </c>
      <c r="B18" s="156" t="s">
        <v>99</v>
      </c>
      <c r="C18" s="156" t="s">
        <v>99</v>
      </c>
      <c r="D18" s="26"/>
    </row>
    <row r="19" spans="1:4" x14ac:dyDescent="0.2">
      <c r="A19" s="30" t="s">
        <v>36</v>
      </c>
      <c r="B19" s="138">
        <f>SUM(B14:B18)</f>
        <v>153161</v>
      </c>
      <c r="C19" s="138">
        <f>SUM(C14:C17)</f>
        <v>103120</v>
      </c>
    </row>
    <row r="20" spans="1:4" x14ac:dyDescent="0.2">
      <c r="A20" s="25"/>
      <c r="B20" s="52"/>
      <c r="C20" s="49"/>
    </row>
    <row r="21" spans="1:4" x14ac:dyDescent="0.2">
      <c r="A21" s="25" t="s">
        <v>37</v>
      </c>
      <c r="B21" s="148">
        <v>345249</v>
      </c>
      <c r="C21" s="148">
        <v>323980</v>
      </c>
    </row>
    <row r="22" spans="1:4" x14ac:dyDescent="0.2">
      <c r="A22" s="25" t="s">
        <v>38</v>
      </c>
      <c r="B22" s="148">
        <v>-307234</v>
      </c>
      <c r="C22" s="148">
        <v>-293669</v>
      </c>
    </row>
    <row r="23" spans="1:4" ht="13.5" thickBot="1" x14ac:dyDescent="0.25">
      <c r="A23" s="31" t="s">
        <v>41</v>
      </c>
      <c r="B23" s="139">
        <f>B21+B22</f>
        <v>38015</v>
      </c>
      <c r="C23" s="139">
        <f t="shared" ref="C23" si="0">C21+C22</f>
        <v>30311</v>
      </c>
    </row>
    <row r="24" spans="1:4" ht="13.5" thickTop="1" x14ac:dyDescent="0.2">
      <c r="A24" s="32"/>
      <c r="B24" s="53"/>
      <c r="C24" s="53"/>
    </row>
    <row r="25" spans="1:4" x14ac:dyDescent="0.2">
      <c r="A25" s="125" t="s">
        <v>39</v>
      </c>
      <c r="B25" s="148">
        <v>-4453</v>
      </c>
      <c r="C25" s="148">
        <v>-10775</v>
      </c>
    </row>
    <row r="26" spans="1:4" x14ac:dyDescent="0.2">
      <c r="A26" s="33"/>
      <c r="B26" s="50"/>
      <c r="C26" s="54"/>
    </row>
    <row r="27" spans="1:4" ht="13.5" thickBot="1" x14ac:dyDescent="0.25">
      <c r="A27" s="31" t="s">
        <v>40</v>
      </c>
      <c r="B27" s="140">
        <f>B23+B25</f>
        <v>33562</v>
      </c>
      <c r="C27" s="140">
        <f t="shared" ref="C27" si="1">C23+C25</f>
        <v>19536</v>
      </c>
    </row>
    <row r="28" spans="1:4" ht="13.5" thickTop="1" x14ac:dyDescent="0.2">
      <c r="A28" s="34"/>
      <c r="B28" s="108"/>
      <c r="C28" s="49"/>
    </row>
    <row r="29" spans="1:4" x14ac:dyDescent="0.2">
      <c r="A29" s="27" t="s">
        <v>6</v>
      </c>
      <c r="B29" s="157">
        <v>-3433</v>
      </c>
      <c r="C29" s="157">
        <v>-1851</v>
      </c>
    </row>
    <row r="30" spans="1:4" ht="13.5" thickBot="1" x14ac:dyDescent="0.25">
      <c r="A30" s="31" t="s">
        <v>7</v>
      </c>
      <c r="B30" s="141">
        <f>B29+B27</f>
        <v>30129</v>
      </c>
      <c r="C30" s="141">
        <f t="shared" ref="C30" si="2">C29+C27</f>
        <v>17685</v>
      </c>
    </row>
    <row r="31" spans="1:4" ht="13.5" thickTop="1" x14ac:dyDescent="0.2">
      <c r="A31" s="35"/>
      <c r="B31" s="134"/>
      <c r="C31" s="108"/>
    </row>
    <row r="32" spans="1:4" ht="13.5" thickBot="1" x14ac:dyDescent="0.25">
      <c r="A32" s="36" t="s">
        <v>42</v>
      </c>
      <c r="B32" s="141">
        <f>B30</f>
        <v>30129</v>
      </c>
      <c r="C32" s="141">
        <f>C30</f>
        <v>17685</v>
      </c>
    </row>
    <row r="33" spans="1:3" ht="13.5" thickTop="1" x14ac:dyDescent="0.2">
      <c r="A33" s="38" t="s">
        <v>8</v>
      </c>
      <c r="B33" s="142">
        <f>B32/260331650*1000</f>
        <v>0.11573314270469995</v>
      </c>
      <c r="C33" s="142">
        <f>C32/260331650*1000</f>
        <v>6.7932577540994341E-2</v>
      </c>
    </row>
    <row r="36" spans="1:3" x14ac:dyDescent="0.2">
      <c r="A36" s="21" t="s">
        <v>70</v>
      </c>
      <c r="B36" s="21" t="s">
        <v>70</v>
      </c>
    </row>
    <row r="37" spans="1:3" x14ac:dyDescent="0.2">
      <c r="A37" s="12" t="s">
        <v>71</v>
      </c>
      <c r="B37" s="12" t="s">
        <v>72</v>
      </c>
    </row>
    <row r="38" spans="1:3" x14ac:dyDescent="0.2">
      <c r="A38" s="12" t="s">
        <v>148</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22" workbookViewId="0">
      <selection activeCell="B29" sqref="B29"/>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66"/>
      <c r="C1" s="66"/>
    </row>
    <row r="2" spans="1:3" x14ac:dyDescent="0.2">
      <c r="A2" s="12"/>
      <c r="B2" s="66"/>
      <c r="C2" s="66"/>
    </row>
    <row r="3" spans="1:3" x14ac:dyDescent="0.2">
      <c r="A3" s="69" t="s">
        <v>74</v>
      </c>
      <c r="B3" s="66"/>
      <c r="C3" s="66"/>
    </row>
    <row r="4" spans="1:3" x14ac:dyDescent="0.2">
      <c r="A4" s="69" t="s">
        <v>184</v>
      </c>
      <c r="B4" s="67"/>
      <c r="C4" s="67"/>
    </row>
    <row r="5" spans="1:3" x14ac:dyDescent="0.2">
      <c r="A5" s="66"/>
      <c r="B5" s="67"/>
      <c r="C5" s="67"/>
    </row>
    <row r="6" spans="1:3" x14ac:dyDescent="0.2">
      <c r="A6" s="174"/>
      <c r="B6" s="70" t="s">
        <v>182</v>
      </c>
      <c r="C6" s="70" t="s">
        <v>183</v>
      </c>
    </row>
    <row r="7" spans="1:3" ht="13.5" thickBot="1" x14ac:dyDescent="0.25">
      <c r="A7" s="175"/>
      <c r="B7" s="71" t="s">
        <v>10</v>
      </c>
      <c r="C7" s="72" t="s">
        <v>10</v>
      </c>
    </row>
    <row r="8" spans="1:3" x14ac:dyDescent="0.2">
      <c r="A8" s="73" t="s">
        <v>44</v>
      </c>
      <c r="B8" s="74"/>
      <c r="C8" s="74"/>
    </row>
    <row r="9" spans="1:3" x14ac:dyDescent="0.2">
      <c r="A9" s="75" t="s">
        <v>45</v>
      </c>
      <c r="B9" s="130">
        <v>355851</v>
      </c>
      <c r="C9" s="130">
        <v>341077</v>
      </c>
    </row>
    <row r="10" spans="1:3" x14ac:dyDescent="0.2">
      <c r="A10" s="75" t="s">
        <v>46</v>
      </c>
      <c r="B10" s="130">
        <v>-89089</v>
      </c>
      <c r="C10" s="130">
        <v>-90492</v>
      </c>
    </row>
    <row r="11" spans="1:3" x14ac:dyDescent="0.2">
      <c r="A11" s="75" t="s">
        <v>34</v>
      </c>
      <c r="B11" s="130">
        <v>103731</v>
      </c>
      <c r="C11" s="130">
        <v>83886</v>
      </c>
    </row>
    <row r="12" spans="1:3" x14ac:dyDescent="0.2">
      <c r="A12" s="75" t="s">
        <v>47</v>
      </c>
      <c r="B12" s="130">
        <v>-18742</v>
      </c>
      <c r="C12" s="130">
        <v>-14430</v>
      </c>
    </row>
    <row r="13" spans="1:3" x14ac:dyDescent="0.2">
      <c r="A13" s="75" t="s">
        <v>48</v>
      </c>
      <c r="B13" s="130">
        <v>76890</v>
      </c>
      <c r="C13" s="130">
        <v>36218</v>
      </c>
    </row>
    <row r="14" spans="1:3" x14ac:dyDescent="0.2">
      <c r="A14" s="75" t="s">
        <v>151</v>
      </c>
      <c r="B14" s="130">
        <v>-325</v>
      </c>
      <c r="C14" s="130">
        <v>-1571</v>
      </c>
    </row>
    <row r="15" spans="1:3" x14ac:dyDescent="0.2">
      <c r="A15" s="77" t="s">
        <v>49</v>
      </c>
      <c r="B15" s="160">
        <v>-267648</v>
      </c>
      <c r="C15" s="160">
        <v>-252768</v>
      </c>
    </row>
    <row r="16" spans="1:3" x14ac:dyDescent="0.2">
      <c r="A16" s="76" t="s">
        <v>50</v>
      </c>
      <c r="B16" s="131">
        <f>SUM(B9:B15)</f>
        <v>160668</v>
      </c>
      <c r="C16" s="131">
        <f>SUM(C9:C15)</f>
        <v>101920</v>
      </c>
    </row>
    <row r="17" spans="1:3" x14ac:dyDescent="0.2">
      <c r="A17" s="76"/>
      <c r="B17" s="130"/>
      <c r="C17" s="130"/>
    </row>
    <row r="18" spans="1:3" x14ac:dyDescent="0.2">
      <c r="A18" s="78" t="s">
        <v>152</v>
      </c>
      <c r="B18" s="91"/>
      <c r="C18" s="91"/>
    </row>
    <row r="19" spans="1:3" ht="25.5" x14ac:dyDescent="0.2">
      <c r="A19" s="76" t="s">
        <v>155</v>
      </c>
      <c r="B19" s="130">
        <v>0</v>
      </c>
      <c r="C19" s="130">
        <v>-1896</v>
      </c>
    </row>
    <row r="20" spans="1:3" x14ac:dyDescent="0.2">
      <c r="A20" s="79" t="s">
        <v>25</v>
      </c>
      <c r="B20" s="130">
        <v>30458</v>
      </c>
      <c r="C20" s="130">
        <v>-85588</v>
      </c>
    </row>
    <row r="21" spans="1:3" x14ac:dyDescent="0.2">
      <c r="A21" s="76" t="s">
        <v>24</v>
      </c>
      <c r="B21" s="130">
        <v>70901</v>
      </c>
      <c r="C21" s="130">
        <v>-99883</v>
      </c>
    </row>
    <row r="22" spans="1:3" x14ac:dyDescent="0.2">
      <c r="A22" s="76" t="s">
        <v>22</v>
      </c>
      <c r="B22" s="130">
        <v>97454</v>
      </c>
      <c r="C22" s="130">
        <v>106960</v>
      </c>
    </row>
    <row r="23" spans="1:3" x14ac:dyDescent="0.2">
      <c r="A23" s="78" t="s">
        <v>154</v>
      </c>
      <c r="B23" s="130"/>
      <c r="C23" s="130"/>
    </row>
    <row r="24" spans="1:3" x14ac:dyDescent="0.2">
      <c r="A24" s="76" t="s">
        <v>153</v>
      </c>
      <c r="B24" s="130">
        <v>-289447</v>
      </c>
      <c r="C24" s="130">
        <v>-206457</v>
      </c>
    </row>
    <row r="25" spans="1:3" x14ac:dyDescent="0.2">
      <c r="A25" s="76" t="s">
        <v>15</v>
      </c>
      <c r="B25" s="161">
        <v>273851</v>
      </c>
      <c r="C25" s="161">
        <v>-39449</v>
      </c>
    </row>
    <row r="26" spans="1:3" x14ac:dyDescent="0.2">
      <c r="A26" s="76" t="s">
        <v>175</v>
      </c>
      <c r="B26" s="161">
        <v>0</v>
      </c>
      <c r="C26" s="161">
        <v>-110217</v>
      </c>
    </row>
    <row r="27" spans="1:3" x14ac:dyDescent="0.2">
      <c r="A27" s="79" t="s">
        <v>13</v>
      </c>
      <c r="B27" s="130">
        <v>77732</v>
      </c>
      <c r="C27" s="130">
        <v>0</v>
      </c>
    </row>
    <row r="28" spans="1:3" x14ac:dyDescent="0.2">
      <c r="A28" s="77" t="s">
        <v>12</v>
      </c>
      <c r="B28" s="130">
        <v>-177324</v>
      </c>
      <c r="C28" s="130">
        <v>-70816</v>
      </c>
    </row>
    <row r="29" spans="1:3" x14ac:dyDescent="0.2">
      <c r="A29" s="80" t="s">
        <v>75</v>
      </c>
      <c r="B29" s="132">
        <f>SUM(B16:B28)</f>
        <v>244293</v>
      </c>
      <c r="C29" s="132">
        <f>SUM(C16:C28)</f>
        <v>-405426</v>
      </c>
    </row>
    <row r="30" spans="1:3" ht="13.5" thickBot="1" x14ac:dyDescent="0.25">
      <c r="A30" s="81" t="s">
        <v>51</v>
      </c>
      <c r="B30" s="162">
        <v>-1976</v>
      </c>
      <c r="C30" s="162">
        <v>-2000</v>
      </c>
    </row>
    <row r="31" spans="1:3" x14ac:dyDescent="0.2">
      <c r="A31" s="81" t="s">
        <v>64</v>
      </c>
      <c r="B31" s="132">
        <f>SUM(B29:B30)</f>
        <v>242317</v>
      </c>
      <c r="C31" s="132">
        <f>SUM(C29:C30)</f>
        <v>-407426</v>
      </c>
    </row>
    <row r="32" spans="1:3" x14ac:dyDescent="0.2">
      <c r="A32" s="73" t="s">
        <v>52</v>
      </c>
      <c r="B32" s="126"/>
      <c r="C32" s="126"/>
    </row>
    <row r="33" spans="1:3" x14ac:dyDescent="0.2">
      <c r="A33" s="75" t="s">
        <v>53</v>
      </c>
      <c r="B33" s="130">
        <v>-14683</v>
      </c>
      <c r="C33" s="130">
        <v>-25686</v>
      </c>
    </row>
    <row r="34" spans="1:3" x14ac:dyDescent="0.2">
      <c r="A34" s="82" t="s">
        <v>170</v>
      </c>
      <c r="B34" s="130">
        <v>5</v>
      </c>
      <c r="C34" s="130">
        <v>18</v>
      </c>
    </row>
    <row r="35" spans="1:3" x14ac:dyDescent="0.2">
      <c r="A35" s="82" t="s">
        <v>54</v>
      </c>
      <c r="B35" s="130">
        <v>-586399</v>
      </c>
      <c r="C35" s="130">
        <v>-1394032</v>
      </c>
    </row>
    <row r="36" spans="1:3" x14ac:dyDescent="0.2">
      <c r="A36" s="82" t="s">
        <v>171</v>
      </c>
      <c r="B36" s="130">
        <v>982803</v>
      </c>
      <c r="C36" s="130">
        <v>1736653</v>
      </c>
    </row>
    <row r="37" spans="1:3" x14ac:dyDescent="0.2">
      <c r="A37" s="83" t="s">
        <v>55</v>
      </c>
      <c r="B37" s="132">
        <f>SUM(B33:B36)</f>
        <v>381726</v>
      </c>
      <c r="C37" s="132">
        <f>SUM(C33:C36)</f>
        <v>316953</v>
      </c>
    </row>
    <row r="38" spans="1:3" x14ac:dyDescent="0.2">
      <c r="A38" s="73" t="s">
        <v>76</v>
      </c>
      <c r="B38" s="92"/>
      <c r="C38" s="92"/>
    </row>
    <row r="39" spans="1:3" x14ac:dyDescent="0.2">
      <c r="A39" s="82" t="s">
        <v>156</v>
      </c>
      <c r="B39" s="161">
        <v>75227</v>
      </c>
      <c r="C39" s="161">
        <v>37568</v>
      </c>
    </row>
    <row r="40" spans="1:3" x14ac:dyDescent="0.2">
      <c r="A40" s="82" t="s">
        <v>56</v>
      </c>
      <c r="B40" s="161">
        <v>-59058</v>
      </c>
      <c r="C40" s="161">
        <v>-40353</v>
      </c>
    </row>
    <row r="41" spans="1:3" ht="13.5" thickBot="1" x14ac:dyDescent="0.25">
      <c r="A41" s="75" t="s">
        <v>57</v>
      </c>
      <c r="B41" s="163">
        <v>-41</v>
      </c>
      <c r="C41" s="163">
        <v>-32</v>
      </c>
    </row>
    <row r="42" spans="1:3" x14ac:dyDescent="0.2">
      <c r="A42" s="84" t="s">
        <v>65</v>
      </c>
      <c r="B42" s="133">
        <f>SUM(B39:B41)</f>
        <v>16128</v>
      </c>
      <c r="C42" s="133">
        <f>SUM(C39:C41)</f>
        <v>-2817</v>
      </c>
    </row>
    <row r="43" spans="1:3" x14ac:dyDescent="0.2">
      <c r="A43" s="85" t="s">
        <v>66</v>
      </c>
      <c r="B43" s="161">
        <v>190192</v>
      </c>
      <c r="C43" s="161">
        <v>26946</v>
      </c>
    </row>
    <row r="44" spans="1:3" x14ac:dyDescent="0.2">
      <c r="A44" s="86" t="s">
        <v>58</v>
      </c>
      <c r="B44" s="133">
        <f>B31+B37+B42+B43</f>
        <v>830363</v>
      </c>
      <c r="C44" s="133">
        <f>C31+C37+C42+C43</f>
        <v>-66344</v>
      </c>
    </row>
    <row r="45" spans="1:3" x14ac:dyDescent="0.2">
      <c r="A45" s="87" t="s">
        <v>62</v>
      </c>
      <c r="B45" s="130">
        <v>3167224</v>
      </c>
      <c r="C45" s="130">
        <v>3067081</v>
      </c>
    </row>
    <row r="46" spans="1:3" x14ac:dyDescent="0.2">
      <c r="A46" s="127" t="s">
        <v>63</v>
      </c>
      <c r="B46" s="133">
        <f>SUM(B44:B45)</f>
        <v>3997587</v>
      </c>
      <c r="C46" s="133">
        <f>SUM(C44:C45)</f>
        <v>3000737</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148</v>
      </c>
      <c r="B53" s="4"/>
      <c r="C53" s="1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workbookViewId="0">
      <selection activeCell="D9" sqref="D9"/>
    </sheetView>
  </sheetViews>
  <sheetFormatPr defaultRowHeight="12.75" x14ac:dyDescent="0.2"/>
  <cols>
    <col min="1" max="1" width="27.7109375" style="41" customWidth="1"/>
    <col min="2" max="2" width="11.140625" style="41" customWidth="1"/>
    <col min="3" max="3" width="14" style="41" customWidth="1"/>
    <col min="4" max="4" width="11.5703125" style="41" customWidth="1"/>
    <col min="5" max="5" width="13.28515625" style="41" customWidth="1"/>
    <col min="6" max="6" width="13.5703125" style="41" customWidth="1"/>
    <col min="7" max="16384" width="9.140625" style="41"/>
  </cols>
  <sheetData>
    <row r="1" spans="1:5" x14ac:dyDescent="0.2">
      <c r="A1" s="12" t="s">
        <v>67</v>
      </c>
    </row>
    <row r="3" spans="1:5" x14ac:dyDescent="0.2">
      <c r="A3" s="176" t="s">
        <v>77</v>
      </c>
      <c r="B3" s="177"/>
      <c r="C3" s="177"/>
      <c r="D3" s="177"/>
      <c r="E3" s="40"/>
    </row>
    <row r="4" spans="1:5" x14ac:dyDescent="0.2">
      <c r="A4" s="69" t="s">
        <v>184</v>
      </c>
      <c r="B4" s="39"/>
      <c r="C4" s="165"/>
      <c r="D4" s="39"/>
      <c r="E4" s="40"/>
    </row>
    <row r="5" spans="1:5" x14ac:dyDescent="0.2">
      <c r="A5" s="42"/>
      <c r="B5" s="39"/>
      <c r="C5" s="165"/>
      <c r="D5" s="39"/>
      <c r="E5" s="40"/>
    </row>
    <row r="6" spans="1:5" ht="25.5" x14ac:dyDescent="0.2">
      <c r="A6" s="43"/>
      <c r="B6" s="166" t="s">
        <v>3</v>
      </c>
      <c r="C6" s="166" t="s">
        <v>185</v>
      </c>
      <c r="D6" s="158" t="s">
        <v>4</v>
      </c>
      <c r="E6" s="166" t="s">
        <v>59</v>
      </c>
    </row>
    <row r="7" spans="1:5" ht="13.5" thickBot="1" x14ac:dyDescent="0.25">
      <c r="A7" s="43"/>
      <c r="B7" s="88" t="s">
        <v>10</v>
      </c>
      <c r="C7" s="88" t="s">
        <v>10</v>
      </c>
      <c r="D7" s="159" t="s">
        <v>10</v>
      </c>
      <c r="E7" s="88" t="s">
        <v>10</v>
      </c>
    </row>
    <row r="8" spans="1:5" x14ac:dyDescent="0.2">
      <c r="A8" s="43"/>
      <c r="B8" s="143"/>
      <c r="C8" s="44"/>
      <c r="D8" s="144"/>
      <c r="E8" s="44"/>
    </row>
    <row r="9" spans="1:5" x14ac:dyDescent="0.2">
      <c r="A9" s="45" t="s">
        <v>180</v>
      </c>
      <c r="B9" s="104">
        <v>1301658</v>
      </c>
      <c r="C9" s="104"/>
      <c r="D9" s="104">
        <v>212931</v>
      </c>
      <c r="E9" s="164">
        <f>SUM(B9:D9)</f>
        <v>1514589</v>
      </c>
    </row>
    <row r="10" spans="1:5" x14ac:dyDescent="0.2">
      <c r="A10" s="46" t="s">
        <v>60</v>
      </c>
      <c r="B10" s="172">
        <v>0</v>
      </c>
      <c r="C10" s="172"/>
      <c r="D10" s="172">
        <v>0</v>
      </c>
      <c r="E10" s="164">
        <f t="shared" ref="E10:E13" si="0">SUM(B10:D10)</f>
        <v>0</v>
      </c>
    </row>
    <row r="11" spans="1:5" ht="25.5" x14ac:dyDescent="0.2">
      <c r="A11" s="47" t="s">
        <v>78</v>
      </c>
      <c r="B11" s="172">
        <v>0</v>
      </c>
      <c r="C11" s="172"/>
      <c r="D11" s="172">
        <v>17685</v>
      </c>
      <c r="E11" s="173">
        <f t="shared" si="0"/>
        <v>17685</v>
      </c>
    </row>
    <row r="12" spans="1:5" x14ac:dyDescent="0.2">
      <c r="A12" s="46" t="s">
        <v>61</v>
      </c>
      <c r="B12" s="172">
        <v>0</v>
      </c>
      <c r="C12" s="172"/>
      <c r="D12" s="172">
        <v>0</v>
      </c>
      <c r="E12" s="172">
        <f t="shared" si="0"/>
        <v>0</v>
      </c>
    </row>
    <row r="13" spans="1:5" ht="38.25" x14ac:dyDescent="0.2">
      <c r="A13" s="89" t="s">
        <v>79</v>
      </c>
      <c r="B13" s="172">
        <v>0</v>
      </c>
      <c r="C13" s="172"/>
      <c r="D13" s="172">
        <v>0</v>
      </c>
      <c r="E13" s="172">
        <f t="shared" si="0"/>
        <v>0</v>
      </c>
    </row>
    <row r="14" spans="1:5" x14ac:dyDescent="0.2">
      <c r="A14" s="167" t="s">
        <v>186</v>
      </c>
      <c r="B14" s="168">
        <f>SUM(B9:B13)</f>
        <v>1301658</v>
      </c>
      <c r="C14" s="168"/>
      <c r="D14" s="169">
        <f>SUM(D9:D13)</f>
        <v>230616</v>
      </c>
      <c r="E14" s="170">
        <f>SUM(B14:D14)</f>
        <v>1532274</v>
      </c>
    </row>
    <row r="15" spans="1:5" x14ac:dyDescent="0.2">
      <c r="A15" s="171" t="s">
        <v>177</v>
      </c>
      <c r="B15" s="104">
        <v>1301658</v>
      </c>
      <c r="C15" s="104"/>
      <c r="D15" s="104">
        <v>458121</v>
      </c>
      <c r="E15" s="104">
        <f t="shared" ref="E15:E19" si="1">SUM(B15:D15)</f>
        <v>1759779</v>
      </c>
    </row>
    <row r="16" spans="1:5" x14ac:dyDescent="0.2">
      <c r="A16" s="46" t="s">
        <v>60</v>
      </c>
      <c r="B16" s="172">
        <v>0</v>
      </c>
      <c r="C16" s="172"/>
      <c r="D16" s="172">
        <v>0</v>
      </c>
      <c r="E16" s="164">
        <f t="shared" si="1"/>
        <v>0</v>
      </c>
    </row>
    <row r="17" spans="1:5" ht="25.5" x14ac:dyDescent="0.2">
      <c r="A17" s="47" t="s">
        <v>78</v>
      </c>
      <c r="B17" s="172">
        <v>0</v>
      </c>
      <c r="C17" s="172"/>
      <c r="D17" s="172">
        <v>30129</v>
      </c>
      <c r="E17" s="173">
        <f t="shared" si="1"/>
        <v>30129</v>
      </c>
    </row>
    <row r="18" spans="1:5" x14ac:dyDescent="0.2">
      <c r="A18" s="46" t="s">
        <v>61</v>
      </c>
      <c r="B18" s="172">
        <v>0</v>
      </c>
      <c r="C18" s="172"/>
      <c r="D18" s="172">
        <v>-5</v>
      </c>
      <c r="E18" s="172">
        <f t="shared" si="1"/>
        <v>-5</v>
      </c>
    </row>
    <row r="19" spans="1:5" ht="38.25" x14ac:dyDescent="0.2">
      <c r="A19" s="89" t="s">
        <v>79</v>
      </c>
      <c r="B19" s="172">
        <v>0</v>
      </c>
      <c r="C19" s="172">
        <v>201816</v>
      </c>
      <c r="D19" s="172">
        <v>-201816</v>
      </c>
      <c r="E19" s="172">
        <f t="shared" si="1"/>
        <v>0</v>
      </c>
    </row>
    <row r="20" spans="1:5" ht="13.5" thickBot="1" x14ac:dyDescent="0.25">
      <c r="A20" s="90" t="s">
        <v>181</v>
      </c>
      <c r="B20" s="107">
        <f>SUM(B15:B19)</f>
        <v>1301658</v>
      </c>
      <c r="C20" s="107">
        <f>SUM(C19)</f>
        <v>201816</v>
      </c>
      <c r="D20" s="145">
        <f>SUM(D15:D19)</f>
        <v>286429</v>
      </c>
      <c r="E20" s="93">
        <f>SUM(B20:D20)</f>
        <v>1789903</v>
      </c>
    </row>
    <row r="23" spans="1:5" x14ac:dyDescent="0.2">
      <c r="A23" s="21" t="s">
        <v>70</v>
      </c>
      <c r="B23" s="5"/>
      <c r="C23" s="5"/>
    </row>
    <row r="24" spans="1:5" x14ac:dyDescent="0.2">
      <c r="A24" s="12" t="s">
        <v>71</v>
      </c>
      <c r="B24" s="4"/>
      <c r="C24" s="4"/>
      <c r="D24" s="105" t="s">
        <v>72</v>
      </c>
      <c r="E24" s="106"/>
    </row>
    <row r="25" spans="1:5" x14ac:dyDescent="0.2">
      <c r="A25" s="12" t="s">
        <v>148</v>
      </c>
      <c r="B25" s="4"/>
      <c r="C25" s="4"/>
      <c r="D25" s="12" t="s">
        <v>73</v>
      </c>
    </row>
  </sheetData>
  <mergeCells count="1">
    <mergeCell ref="A3:D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23" sqref="A23"/>
    </sheetView>
  </sheetViews>
  <sheetFormatPr defaultRowHeight="12.75" x14ac:dyDescent="0.2"/>
  <cols>
    <col min="1" max="1" width="150.7109375" customWidth="1"/>
  </cols>
  <sheetData>
    <row r="1" spans="1:1" ht="15.75" x14ac:dyDescent="0.2">
      <c r="A1" s="98" t="s">
        <v>87</v>
      </c>
    </row>
    <row r="2" spans="1:1" ht="15.75" x14ac:dyDescent="0.2">
      <c r="A2" s="94" t="s">
        <v>88</v>
      </c>
    </row>
    <row r="3" spans="1:1" ht="15.75" x14ac:dyDescent="0.2">
      <c r="A3" s="94" t="s">
        <v>89</v>
      </c>
    </row>
    <row r="4" spans="1:1" ht="15.75" x14ac:dyDescent="0.2">
      <c r="A4" s="94" t="s">
        <v>82</v>
      </c>
    </row>
    <row r="5" spans="1:1" ht="15.75" x14ac:dyDescent="0.2">
      <c r="A5" s="94" t="s">
        <v>83</v>
      </c>
    </row>
    <row r="6" spans="1:1" ht="15.75" x14ac:dyDescent="0.2">
      <c r="A6" s="95"/>
    </row>
    <row r="7" spans="1:1" ht="21" customHeight="1" x14ac:dyDescent="0.2">
      <c r="A7" s="97" t="s">
        <v>187</v>
      </c>
    </row>
    <row r="8" spans="1:1" ht="15.75" customHeight="1" x14ac:dyDescent="0.2">
      <c r="A8" s="109" t="s">
        <v>84</v>
      </c>
    </row>
    <row r="9" spans="1:1" ht="36.75" customHeight="1" x14ac:dyDescent="0.2">
      <c r="A9" s="109" t="s">
        <v>85</v>
      </c>
    </row>
    <row r="10" spans="1:1" ht="22.5" customHeight="1" x14ac:dyDescent="0.2">
      <c r="A10" s="109" t="s">
        <v>86</v>
      </c>
    </row>
    <row r="11" spans="1:1" ht="32.25" customHeight="1" x14ac:dyDescent="0.2">
      <c r="A11" s="109" t="s">
        <v>172</v>
      </c>
    </row>
    <row r="12" spans="1:1" ht="174" customHeight="1" x14ac:dyDescent="0.2">
      <c r="A12" s="123" t="s">
        <v>188</v>
      </c>
    </row>
    <row r="13" spans="1:1" ht="57" customHeight="1" x14ac:dyDescent="0.2">
      <c r="A13" s="123" t="s">
        <v>174</v>
      </c>
    </row>
    <row r="14" spans="1:1" ht="33" x14ac:dyDescent="0.2">
      <c r="A14" s="123" t="s">
        <v>173</v>
      </c>
    </row>
    <row r="15" spans="1:1" ht="22.5" customHeight="1" x14ac:dyDescent="0.2">
      <c r="A15" s="109" t="s">
        <v>136</v>
      </c>
    </row>
    <row r="16" spans="1:1" ht="39.75" customHeight="1" x14ac:dyDescent="0.2">
      <c r="A16" s="109" t="s">
        <v>137</v>
      </c>
    </row>
    <row r="17" spans="1:1" ht="24.75" customHeight="1" x14ac:dyDescent="0.2">
      <c r="A17" s="109" t="s">
        <v>138</v>
      </c>
    </row>
    <row r="18" spans="1:1" ht="37.5" customHeight="1" x14ac:dyDescent="0.2">
      <c r="A18" s="109" t="s">
        <v>139</v>
      </c>
    </row>
    <row r="19" spans="1:1" ht="27.75" customHeight="1" x14ac:dyDescent="0.2">
      <c r="A19" s="109" t="s">
        <v>140</v>
      </c>
    </row>
    <row r="20" spans="1:1" ht="26.25" customHeight="1" x14ac:dyDescent="0.2">
      <c r="A20" s="109" t="s">
        <v>141</v>
      </c>
    </row>
    <row r="21" spans="1:1" ht="30.75" customHeight="1" x14ac:dyDescent="0.2">
      <c r="A21" s="109" t="s">
        <v>142</v>
      </c>
    </row>
    <row r="22" spans="1:1" ht="29.25" customHeight="1" x14ac:dyDescent="0.2">
      <c r="A22" s="109" t="s">
        <v>143</v>
      </c>
    </row>
    <row r="23" spans="1:1" ht="28.5" customHeight="1" x14ac:dyDescent="0.2">
      <c r="A23" s="109" t="s">
        <v>189</v>
      </c>
    </row>
    <row r="24" spans="1:1" ht="26.25" customHeight="1" x14ac:dyDescent="0.2">
      <c r="A24" s="109" t="s">
        <v>144</v>
      </c>
    </row>
    <row r="25" spans="1:1" ht="33.75" customHeight="1" x14ac:dyDescent="0.2">
      <c r="A25" s="109" t="s">
        <v>145</v>
      </c>
    </row>
    <row r="26" spans="1:1" ht="25.5" customHeight="1" x14ac:dyDescent="0.2">
      <c r="A26" s="109" t="s">
        <v>158</v>
      </c>
    </row>
    <row r="27" spans="1:1" ht="28.5" customHeight="1" x14ac:dyDescent="0.2">
      <c r="A27" s="109" t="s">
        <v>160</v>
      </c>
    </row>
    <row r="28" spans="1:1" ht="45" customHeight="1" x14ac:dyDescent="0.2">
      <c r="A28" s="109" t="s">
        <v>159</v>
      </c>
    </row>
    <row r="29" spans="1:1" ht="45" customHeight="1" x14ac:dyDescent="0.2">
      <c r="A29" s="109" t="s">
        <v>161</v>
      </c>
    </row>
    <row r="30" spans="1:1" ht="37.5" customHeight="1" x14ac:dyDescent="0.2">
      <c r="A30" s="109" t="s">
        <v>146</v>
      </c>
    </row>
    <row r="31" spans="1:1" ht="15.75" x14ac:dyDescent="0.2">
      <c r="A31" s="96"/>
    </row>
    <row r="32" spans="1:1" ht="15.75" x14ac:dyDescent="0.2">
      <c r="A32" s="96"/>
    </row>
    <row r="33" spans="1:8" ht="15.75" x14ac:dyDescent="0.2">
      <c r="A33" s="96"/>
    </row>
    <row r="34" spans="1:8" ht="15.75" x14ac:dyDescent="0.2">
      <c r="A34" s="96"/>
    </row>
    <row r="35" spans="1:8" ht="15.75" x14ac:dyDescent="0.2">
      <c r="A35" s="96"/>
    </row>
    <row r="36" spans="1:8" ht="35.25" customHeight="1" x14ac:dyDescent="0.2">
      <c r="A36" s="96"/>
      <c r="E36" s="96"/>
    </row>
    <row r="37" spans="1:8" x14ac:dyDescent="0.2">
      <c r="A37" s="12" t="s">
        <v>71</v>
      </c>
      <c r="B37" s="4"/>
      <c r="C37" s="12"/>
      <c r="D37" s="41"/>
      <c r="E37" s="41"/>
    </row>
    <row r="38" spans="1:8" x14ac:dyDescent="0.2">
      <c r="A38" s="12" t="s">
        <v>148</v>
      </c>
      <c r="B38" s="4"/>
      <c r="C38" s="12"/>
      <c r="D38" s="41"/>
      <c r="E38" s="41"/>
    </row>
    <row r="39" spans="1:8" ht="15.75" x14ac:dyDescent="0.2">
      <c r="A39" s="96"/>
      <c r="H39" s="96"/>
    </row>
    <row r="40" spans="1:8" ht="15.75" x14ac:dyDescent="0.2">
      <c r="A40" s="96"/>
    </row>
    <row r="41" spans="1:8" x14ac:dyDescent="0.2">
      <c r="A41" s="12" t="s">
        <v>72</v>
      </c>
      <c r="B41" s="41"/>
    </row>
    <row r="42" spans="1:8" x14ac:dyDescent="0.2">
      <c r="A42" s="12" t="s">
        <v>73</v>
      </c>
      <c r="B42"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7" workbookViewId="0">
      <selection activeCell="C23" sqref="C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99" t="s">
        <v>90</v>
      </c>
      <c r="D1" s="41"/>
      <c r="E1" s="41"/>
    </row>
    <row r="2" spans="1:5" ht="16.5" x14ac:dyDescent="0.3">
      <c r="A2" s="41"/>
      <c r="B2" s="41"/>
      <c r="C2" s="99" t="s">
        <v>91</v>
      </c>
      <c r="D2" s="41"/>
      <c r="E2" s="41"/>
    </row>
    <row r="3" spans="1:5" ht="16.5" x14ac:dyDescent="0.3">
      <c r="A3" s="41"/>
      <c r="B3" s="41"/>
      <c r="C3" s="99" t="s">
        <v>92</v>
      </c>
      <c r="D3" s="41"/>
      <c r="E3" s="41"/>
    </row>
    <row r="4" spans="1:5" ht="16.5" x14ac:dyDescent="0.3">
      <c r="A4" s="41"/>
      <c r="B4" s="41"/>
      <c r="C4" s="100" t="s">
        <v>100</v>
      </c>
      <c r="D4" s="41"/>
      <c r="E4" s="41"/>
    </row>
    <row r="5" spans="1:5" ht="16.5" x14ac:dyDescent="0.3">
      <c r="A5" s="41"/>
      <c r="B5" s="41"/>
      <c r="C5" s="99" t="s">
        <v>101</v>
      </c>
      <c r="D5" s="41"/>
      <c r="E5" s="41"/>
    </row>
    <row r="6" spans="1:5" x14ac:dyDescent="0.2">
      <c r="A6" s="41"/>
      <c r="B6" s="41"/>
      <c r="C6" s="41"/>
      <c r="D6" s="41"/>
      <c r="E6" s="41"/>
    </row>
    <row r="7" spans="1:5" ht="16.5" x14ac:dyDescent="0.3">
      <c r="A7" s="41"/>
      <c r="B7" s="103" t="s">
        <v>93</v>
      </c>
      <c r="C7" s="99"/>
      <c r="D7" s="41"/>
      <c r="E7" s="41"/>
    </row>
    <row r="8" spans="1:5" ht="16.5" x14ac:dyDescent="0.3">
      <c r="A8" s="41"/>
      <c r="B8" s="99" t="s">
        <v>102</v>
      </c>
      <c r="C8" s="99"/>
      <c r="D8" s="41"/>
      <c r="E8" s="41"/>
    </row>
    <row r="9" spans="1:5" ht="16.5" x14ac:dyDescent="0.3">
      <c r="A9" s="41"/>
      <c r="B9" s="99" t="s">
        <v>103</v>
      </c>
      <c r="C9" s="99"/>
      <c r="D9" s="41"/>
      <c r="E9" s="41"/>
    </row>
    <row r="10" spans="1:5" x14ac:dyDescent="0.2">
      <c r="A10" s="41"/>
      <c r="B10" s="41"/>
      <c r="C10" s="41"/>
      <c r="D10" s="41"/>
      <c r="E10" s="41"/>
    </row>
    <row r="11" spans="1:5" ht="16.5" x14ac:dyDescent="0.2">
      <c r="A11" s="101" t="s">
        <v>80</v>
      </c>
      <c r="B11" s="41"/>
      <c r="C11" s="41"/>
      <c r="D11" s="41"/>
      <c r="E11" s="41"/>
    </row>
    <row r="12" spans="1:5" ht="16.5" x14ac:dyDescent="0.2">
      <c r="A12" s="101" t="s">
        <v>81</v>
      </c>
      <c r="B12" s="41"/>
      <c r="C12" s="41"/>
      <c r="D12" s="41"/>
      <c r="E12" s="41"/>
    </row>
    <row r="13" spans="1:5" ht="16.5" x14ac:dyDescent="0.2">
      <c r="A13" s="101" t="s">
        <v>82</v>
      </c>
      <c r="B13" s="41"/>
      <c r="C13" s="41"/>
      <c r="D13" s="41"/>
      <c r="E13" s="41"/>
    </row>
    <row r="14" spans="1:5" ht="16.5" x14ac:dyDescent="0.2">
      <c r="A14" s="101" t="s">
        <v>94</v>
      </c>
      <c r="B14" s="41"/>
      <c r="C14" s="41"/>
      <c r="D14" s="41"/>
      <c r="E14" s="41"/>
    </row>
    <row r="15" spans="1:5" ht="16.5" x14ac:dyDescent="0.3">
      <c r="A15" s="99" t="s">
        <v>190</v>
      </c>
      <c r="B15" s="41"/>
      <c r="C15" s="41"/>
      <c r="D15" s="41"/>
      <c r="E15" s="41"/>
    </row>
    <row r="16" spans="1:5" x14ac:dyDescent="0.2">
      <c r="A16" s="41"/>
      <c r="B16" s="41"/>
      <c r="C16" s="41"/>
      <c r="D16" s="41"/>
      <c r="E16" s="41"/>
    </row>
    <row r="17" spans="1:5" ht="16.5" x14ac:dyDescent="0.2">
      <c r="A17" s="178" t="s">
        <v>95</v>
      </c>
      <c r="B17" s="178"/>
      <c r="C17" s="178"/>
      <c r="D17" s="178" t="s">
        <v>96</v>
      </c>
      <c r="E17" s="178" t="s">
        <v>97</v>
      </c>
    </row>
    <row r="18" spans="1:5" x14ac:dyDescent="0.2">
      <c r="A18" s="179" t="s">
        <v>104</v>
      </c>
      <c r="B18" s="179" t="s">
        <v>109</v>
      </c>
      <c r="C18" s="179" t="s">
        <v>110</v>
      </c>
      <c r="D18" s="178"/>
      <c r="E18" s="178"/>
    </row>
    <row r="19" spans="1:5" x14ac:dyDescent="0.2">
      <c r="A19" s="179"/>
      <c r="B19" s="179" t="s">
        <v>105</v>
      </c>
      <c r="C19" s="179" t="s">
        <v>106</v>
      </c>
      <c r="D19" s="178"/>
      <c r="E19" s="178"/>
    </row>
    <row r="20" spans="1:5" ht="50.25" customHeight="1" x14ac:dyDescent="0.2">
      <c r="A20" s="179"/>
      <c r="B20" s="179" t="s">
        <v>107</v>
      </c>
      <c r="C20" s="179"/>
      <c r="D20" s="178"/>
      <c r="E20" s="178"/>
    </row>
    <row r="21" spans="1:5" ht="54" customHeight="1" x14ac:dyDescent="0.2">
      <c r="A21" s="179"/>
      <c r="B21" s="179" t="s">
        <v>108</v>
      </c>
      <c r="C21" s="179"/>
      <c r="D21" s="178"/>
      <c r="E21" s="178"/>
    </row>
    <row r="22" spans="1:5" ht="16.5" x14ac:dyDescent="0.2">
      <c r="A22" s="102">
        <v>1</v>
      </c>
      <c r="B22" s="102">
        <v>2</v>
      </c>
      <c r="C22" s="102">
        <v>3</v>
      </c>
      <c r="D22" s="102">
        <v>4</v>
      </c>
      <c r="E22" s="102">
        <v>5</v>
      </c>
    </row>
    <row r="23" spans="1:5" ht="16.5" x14ac:dyDescent="0.2">
      <c r="A23" s="102" t="s">
        <v>98</v>
      </c>
      <c r="B23" s="102" t="s">
        <v>176</v>
      </c>
      <c r="C23" s="122">
        <v>0.97965999999999998</v>
      </c>
      <c r="D23" s="102" t="s">
        <v>99</v>
      </c>
      <c r="E23" s="102" t="s">
        <v>99</v>
      </c>
    </row>
    <row r="28" spans="1:5" x14ac:dyDescent="0.2">
      <c r="A28" s="12" t="s">
        <v>71</v>
      </c>
    </row>
    <row r="29" spans="1:5" x14ac:dyDescent="0.2">
      <c r="A29" s="12" t="s">
        <v>148</v>
      </c>
    </row>
    <row r="30" spans="1:5" ht="15.75" x14ac:dyDescent="0.2">
      <c r="A30" s="96"/>
    </row>
    <row r="31" spans="1:5" ht="15.75" x14ac:dyDescent="0.2">
      <c r="A31" s="96"/>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B9" sqref="B9"/>
    </sheetView>
  </sheetViews>
  <sheetFormatPr defaultRowHeight="12.75" x14ac:dyDescent="0.2"/>
  <cols>
    <col min="1" max="1" width="38.7109375" customWidth="1"/>
    <col min="2" max="2" width="29.7109375" customWidth="1"/>
    <col min="3" max="3" width="28.5703125" customWidth="1"/>
  </cols>
  <sheetData>
    <row r="1" spans="1:3" ht="15.75" x14ac:dyDescent="0.2">
      <c r="A1" s="110"/>
      <c r="B1" s="110"/>
      <c r="C1" s="111"/>
    </row>
    <row r="2" spans="1:3" ht="15.75" x14ac:dyDescent="0.2">
      <c r="A2" s="110"/>
      <c r="B2" s="110"/>
      <c r="C2" s="112"/>
    </row>
    <row r="3" spans="1:3" ht="15.75" x14ac:dyDescent="0.2">
      <c r="A3" s="180" t="s">
        <v>112</v>
      </c>
      <c r="B3" s="180"/>
      <c r="C3" s="180"/>
    </row>
    <row r="4" spans="1:3" ht="15.75" x14ac:dyDescent="0.2">
      <c r="A4" s="180" t="s">
        <v>113</v>
      </c>
      <c r="B4" s="180"/>
      <c r="C4" s="180"/>
    </row>
    <row r="5" spans="1:3" ht="15.75" x14ac:dyDescent="0.2">
      <c r="A5" s="180" t="s">
        <v>195</v>
      </c>
      <c r="B5" s="181"/>
      <c r="C5" s="181"/>
    </row>
    <row r="6" spans="1:3" ht="15.75" x14ac:dyDescent="0.2">
      <c r="A6" s="180" t="s">
        <v>194</v>
      </c>
      <c r="B6" s="181"/>
      <c r="C6" s="181"/>
    </row>
    <row r="7" spans="1:3" ht="25.5" customHeight="1" x14ac:dyDescent="0.2">
      <c r="A7" s="180" t="s">
        <v>114</v>
      </c>
      <c r="B7" s="181"/>
      <c r="C7" s="181"/>
    </row>
    <row r="8" spans="1:3" ht="4.5" customHeight="1" thickBot="1" x14ac:dyDescent="0.25">
      <c r="A8" s="110"/>
      <c r="B8" s="110"/>
      <c r="C8" s="111"/>
    </row>
    <row r="9" spans="1:3" ht="100.5" customHeight="1" x14ac:dyDescent="0.2">
      <c r="A9" s="113" t="s">
        <v>115</v>
      </c>
      <c r="B9" s="114" t="s">
        <v>117</v>
      </c>
      <c r="C9" s="114" t="s">
        <v>116</v>
      </c>
    </row>
    <row r="10" spans="1:3" ht="14.25" x14ac:dyDescent="0.2">
      <c r="A10" s="115" t="s">
        <v>119</v>
      </c>
      <c r="B10" s="116" t="s">
        <v>118</v>
      </c>
      <c r="C10" s="117">
        <v>0.17</v>
      </c>
    </row>
    <row r="11" spans="1:3" ht="42.75" x14ac:dyDescent="0.2">
      <c r="A11" s="115" t="s">
        <v>120</v>
      </c>
      <c r="B11" s="116" t="s">
        <v>129</v>
      </c>
      <c r="C11" s="117">
        <v>1.4E-2</v>
      </c>
    </row>
    <row r="12" spans="1:3" ht="28.5" x14ac:dyDescent="0.2">
      <c r="A12" s="115" t="s">
        <v>121</v>
      </c>
      <c r="B12" s="116" t="s">
        <v>130</v>
      </c>
      <c r="C12" s="117">
        <v>1.4E-2</v>
      </c>
    </row>
    <row r="13" spans="1:3" ht="42.75" x14ac:dyDescent="0.2">
      <c r="A13" s="115" t="s">
        <v>122</v>
      </c>
      <c r="B13" s="116" t="s">
        <v>129</v>
      </c>
      <c r="C13" s="117">
        <v>0</v>
      </c>
    </row>
    <row r="14" spans="1:3" ht="14.25" x14ac:dyDescent="0.2">
      <c r="A14" s="118" t="s">
        <v>123</v>
      </c>
      <c r="B14" s="116" t="s">
        <v>131</v>
      </c>
      <c r="C14" s="117">
        <v>0.20100000000000001</v>
      </c>
    </row>
    <row r="15" spans="1:3" ht="14.25" x14ac:dyDescent="0.2">
      <c r="A15" s="118" t="s">
        <v>124</v>
      </c>
      <c r="B15" s="116" t="s">
        <v>132</v>
      </c>
      <c r="C15" s="117">
        <v>0.184</v>
      </c>
    </row>
    <row r="16" spans="1:3" ht="14.25" x14ac:dyDescent="0.2">
      <c r="A16" s="118" t="s">
        <v>192</v>
      </c>
      <c r="B16" s="116" t="s">
        <v>193</v>
      </c>
      <c r="C16" s="117">
        <v>0.161</v>
      </c>
    </row>
    <row r="17" spans="1:3" ht="14.25" x14ac:dyDescent="0.2">
      <c r="A17" s="118" t="s">
        <v>191</v>
      </c>
      <c r="B17" s="116" t="s">
        <v>133</v>
      </c>
      <c r="C17" s="117">
        <v>0.13</v>
      </c>
    </row>
    <row r="18" spans="1:3" ht="14.25" x14ac:dyDescent="0.2">
      <c r="A18" s="118" t="s">
        <v>125</v>
      </c>
      <c r="B18" s="116" t="s">
        <v>134</v>
      </c>
      <c r="C18" s="117">
        <v>0.61499999999999999</v>
      </c>
    </row>
    <row r="19" spans="1:3" ht="28.5" x14ac:dyDescent="0.2">
      <c r="A19" s="119" t="s">
        <v>126</v>
      </c>
      <c r="B19" s="120" t="s">
        <v>118</v>
      </c>
      <c r="C19" s="121">
        <v>3.4000000000000002E-2</v>
      </c>
    </row>
    <row r="20" spans="1:3" ht="28.5" x14ac:dyDescent="0.2">
      <c r="A20" s="119" t="s">
        <v>127</v>
      </c>
      <c r="B20" s="120" t="s">
        <v>118</v>
      </c>
      <c r="C20" s="121">
        <v>-2.1999999999999999E-2</v>
      </c>
    </row>
    <row r="21" spans="1:3" ht="14.25" x14ac:dyDescent="0.2">
      <c r="A21" s="119" t="s">
        <v>128</v>
      </c>
      <c r="B21" s="120" t="s">
        <v>135</v>
      </c>
      <c r="C21" s="121">
        <v>0.20100000000000001</v>
      </c>
    </row>
    <row r="26" spans="1:3" x14ac:dyDescent="0.2">
      <c r="A26" s="12" t="s">
        <v>71</v>
      </c>
    </row>
    <row r="27" spans="1:3" x14ac:dyDescent="0.2">
      <c r="A27" s="12" t="s">
        <v>148</v>
      </c>
    </row>
    <row r="28" spans="1:3" ht="15.75" x14ac:dyDescent="0.2">
      <c r="A28" s="96"/>
    </row>
    <row r="29" spans="1:3" ht="15.75" x14ac:dyDescent="0.2">
      <c r="A29" s="96"/>
    </row>
    <row r="30" spans="1:3" x14ac:dyDescent="0.2">
      <c r="A30" s="12" t="s">
        <v>72</v>
      </c>
    </row>
    <row r="31" spans="1:3" x14ac:dyDescent="0.2">
      <c r="A31"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2020-04-27T07:37:37Z</dcterms:modified>
</cp:coreProperties>
</file>