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Мээрим\Нарбекова М.У\нбкр\Фин отчет на сайт\Ежеквартальный\2022\Март\"/>
    </mc:Choice>
  </mc:AlternateContent>
  <bookViews>
    <workbookView xWindow="0" yWindow="0" windowWidth="24000" windowHeight="9735" tabRatio="449" activeTab="5"/>
  </bookViews>
  <sheets>
    <sheet name="BS" sheetId="3" r:id="rId1"/>
    <sheet name="PL" sheetId="6" r:id="rId2"/>
    <sheet name="CF" sheetId="12" r:id="rId3"/>
    <sheet name="CE" sheetId="13" r:id="rId4"/>
    <sheet name="Notes" sheetId="14" r:id="rId5"/>
    <sheet name="Notes 2" sheetId="15" r:id="rId6"/>
    <sheet name="Economic normatives" sheetId="18" r:id="rId7"/>
  </sheets>
  <externalReferences>
    <externalReference r:id="rId8"/>
  </externalReferences>
  <definedNames>
    <definedName name="_xlnm.Print_Area" localSheetId="0">BS!$A$3:$D$55</definedName>
    <definedName name="_xlnm.Print_Area" localSheetId="1">PL!$A$3:$C$37</definedName>
  </definedNames>
  <calcPr calcId="152511"/>
</workbook>
</file>

<file path=xl/calcChain.xml><?xml version="1.0" encoding="utf-8"?>
<calcChain xmlns="http://schemas.openxmlformats.org/spreadsheetml/2006/main">
  <c r="C20" i="13" l="1"/>
  <c r="D20" i="13" s="1"/>
  <c r="D19" i="13"/>
  <c r="D18" i="13"/>
  <c r="D17" i="13"/>
  <c r="D16" i="13"/>
  <c r="D15" i="13"/>
  <c r="C14" i="13"/>
  <c r="B14" i="13"/>
  <c r="D14" i="13" s="1"/>
  <c r="D13" i="13"/>
  <c r="D12" i="13"/>
  <c r="D11" i="13"/>
  <c r="D10" i="13"/>
  <c r="D9" i="13"/>
  <c r="C48" i="12"/>
  <c r="B48" i="12"/>
  <c r="C46" i="12"/>
  <c r="B46" i="12"/>
  <c r="C40" i="12"/>
  <c r="B40" i="12"/>
  <c r="C46" i="6"/>
  <c r="B46" i="6"/>
  <c r="C37" i="6"/>
  <c r="B37" i="6"/>
  <c r="C36" i="6"/>
  <c r="B36" i="6"/>
  <c r="C34" i="6"/>
  <c r="B34" i="6"/>
  <c r="C31" i="6"/>
  <c r="B31" i="6"/>
  <c r="C29" i="6"/>
  <c r="B29" i="6"/>
  <c r="C16" i="6"/>
  <c r="C18" i="6" s="1"/>
  <c r="B16" i="6"/>
  <c r="B18" i="6" s="1"/>
  <c r="B11" i="6"/>
  <c r="B13" i="6" s="1"/>
  <c r="C8" i="6"/>
  <c r="C11" i="6" s="1"/>
  <c r="B39" i="3"/>
  <c r="C32" i="3"/>
  <c r="D32" i="3"/>
  <c r="B32" i="3"/>
  <c r="C31" i="3"/>
  <c r="B31" i="3"/>
  <c r="B24" i="3"/>
  <c r="B25" i="3" s="1"/>
  <c r="B20" i="3"/>
  <c r="C19" i="3"/>
  <c r="B19" i="3"/>
  <c r="B17" i="3"/>
  <c r="D21" i="3" l="1"/>
  <c r="C21" i="3"/>
  <c r="B21" i="3"/>
  <c r="C17" i="12" l="1"/>
  <c r="C32" i="12" s="1"/>
  <c r="C34" i="12" s="1"/>
  <c r="B17" i="12"/>
  <c r="B32" i="12" s="1"/>
  <c r="B34" i="12" s="1"/>
  <c r="B25" i="6"/>
  <c r="C13" i="6"/>
  <c r="B18" i="3"/>
  <c r="B12" i="3"/>
  <c r="B13" i="3" s="1"/>
  <c r="D12" i="3"/>
  <c r="D13" i="3" s="1"/>
  <c r="D18" i="3"/>
  <c r="C12" i="3"/>
  <c r="C13" i="3" s="1"/>
  <c r="C18" i="3"/>
  <c r="C25" i="6"/>
  <c r="B50" i="3"/>
  <c r="B44" i="3"/>
  <c r="C50" i="3"/>
  <c r="D50" i="3"/>
  <c r="D44" i="3"/>
  <c r="D52" i="3" s="1"/>
  <c r="C44" i="3"/>
  <c r="C52" i="3" l="1"/>
  <c r="B52" i="3"/>
  <c r="C22" i="3"/>
  <c r="D22" i="3"/>
  <c r="B22" i="3"/>
  <c r="B50" i="12"/>
  <c r="C50" i="12"/>
</calcChain>
</file>

<file path=xl/sharedStrings.xml><?xml version="1.0" encoding="utf-8"?>
<sst xmlns="http://schemas.openxmlformats.org/spreadsheetml/2006/main" count="293" uniqueCount="222">
  <si>
    <t>The correspondent account in NBKR</t>
  </si>
  <si>
    <t>Deferred tax liabilities</t>
  </si>
  <si>
    <t>Share capital</t>
  </si>
  <si>
    <t>Retained earnings</t>
  </si>
  <si>
    <t>Net interest income</t>
  </si>
  <si>
    <t>Income tax expense</t>
  </si>
  <si>
    <t>earnings per share</t>
  </si>
  <si>
    <t>ASSETS</t>
  </si>
  <si>
    <t>Th.KGS</t>
  </si>
  <si>
    <t>LIABILITITES</t>
  </si>
  <si>
    <t>Other liabilities</t>
  </si>
  <si>
    <t>Financial liabilities at fair value through profit or loss</t>
  </si>
  <si>
    <t>Current income tax liability</t>
  </si>
  <si>
    <t>Customer accounts</t>
  </si>
  <si>
    <t>Other borrowed funds</t>
  </si>
  <si>
    <t>TOTAL ASSETS</t>
  </si>
  <si>
    <t>TOTAL LIABILITIES</t>
  </si>
  <si>
    <t>EQUITY</t>
  </si>
  <si>
    <t>TOTAL EQUITY</t>
  </si>
  <si>
    <t>TOTAL LIABILITIES AND EQUITY</t>
  </si>
  <si>
    <t>Other assets</t>
  </si>
  <si>
    <t>Financial assets at fair value through profit or loss</t>
  </si>
  <si>
    <t>Loans to customers</t>
  </si>
  <si>
    <t>Loans to other financial institutions</t>
  </si>
  <si>
    <t>"Nostro" Accounts in commercial banks</t>
  </si>
  <si>
    <t>Cash and cash equivalents</t>
  </si>
  <si>
    <t>Statement of profit or loss and other comprehensive income</t>
  </si>
  <si>
    <t>Provision for impairment losses on interest bearing assets</t>
  </si>
  <si>
    <t>Fee and commission income</t>
  </si>
  <si>
    <t>Fee and commission expense</t>
  </si>
  <si>
    <t>Total comprehensive income</t>
  </si>
  <si>
    <t>Net gain (loss) on foreign exchange operations</t>
  </si>
  <si>
    <t>CASH FLOWS FROM OPERATING ACTIVITIES:</t>
  </si>
  <si>
    <t>Interest received</t>
  </si>
  <si>
    <t>Interest paid</t>
  </si>
  <si>
    <t>Fee and commission paid</t>
  </si>
  <si>
    <t>Operating expenses paid</t>
  </si>
  <si>
    <t>Cash flows from operating activities before changes in net operating assets</t>
  </si>
  <si>
    <t>CASH FLOWS FROM INVESTING ACTIVITIES:</t>
  </si>
  <si>
    <t>Repayment of other borrowed funds</t>
  </si>
  <si>
    <t>Dividends paid</t>
  </si>
  <si>
    <t>Net change in cash and cash equivalents</t>
  </si>
  <si>
    <t>Total equity</t>
  </si>
  <si>
    <t>Issue of ordinary shares</t>
  </si>
  <si>
    <t>Dividends declared</t>
  </si>
  <si>
    <t>Cash and cash equivalents, end of the year</t>
  </si>
  <si>
    <t>Open Joint Stock Company "Commercial Bank KYRGYZSTAN"</t>
  </si>
  <si>
    <t>Statement of financial position</t>
  </si>
  <si>
    <t>Total loans</t>
  </si>
  <si>
    <t>________________________________</t>
  </si>
  <si>
    <t>Ms. E. DJENBAEVA</t>
  </si>
  <si>
    <t xml:space="preserve">Chief Accountant </t>
  </si>
  <si>
    <t>Statement of Cash Flows</t>
  </si>
  <si>
    <t>CASH FLOWS FROM FINANCING ACTIVITIES:</t>
  </si>
  <si>
    <t xml:space="preserve">Statement of Changes in Equity </t>
  </si>
  <si>
    <t>Total comprehensive income fof the period</t>
  </si>
  <si>
    <t>Reinvestment of retained earnings to share capital and additional paid-in capital</t>
  </si>
  <si>
    <t>Full name of the bank: Open Joint Stock Company “Commercial Bank Kyrgyzstan”</t>
  </si>
  <si>
    <t>Abbreviated name: OJSC “Commercial bank Kyrgyzstan”</t>
  </si>
  <si>
    <t>Bank registration number: 3903-3301-OJSC</t>
  </si>
  <si>
    <t>Postal address: 720033, Kyrgyz Republic, Bishkek, Togolok Moldo Street 54A</t>
  </si>
  <si>
    <t>Notes to the financial statements</t>
  </si>
  <si>
    <t xml:space="preserve">Full name of the bank: “Commercial Bank Kyrgyzstan” Open Joint Stock Company </t>
  </si>
  <si>
    <t xml:space="preserve">Abbreviated name: “Commercial bank Kyrgyzstan” OJSC </t>
  </si>
  <si>
    <t>Annex 2</t>
  </si>
  <si>
    <t>to the Regulation</t>
  </si>
  <si>
    <t>on formation of financial</t>
  </si>
  <si>
    <t>LIST</t>
  </si>
  <si>
    <t>Postal address: 720033, Kyrgyz Republic, Bishkek, Togolok Moldo Street 54a</t>
  </si>
  <si>
    <t>Shareholders (participants) of the Bank, owning 5 or more percent (%) of shares</t>
  </si>
  <si>
    <t>Persons with indirect (via third parties) significant influence on the decisions taken by the governing bodies of the Bank</t>
  </si>
  <si>
    <t>Relationships between shareholders (participants) of the Bank and persons with indirect (via third parties) significant influence on the decisions taken by the governing bodies of the Bank</t>
  </si>
  <si>
    <t>1.</t>
  </si>
  <si>
    <t>-</t>
  </si>
  <si>
    <t xml:space="preserve">statements of the commercial banks </t>
  </si>
  <si>
    <t>of the Kyrgyz Republic</t>
  </si>
  <si>
    <t xml:space="preserve">Of the persons with significant (direct or indirect) influence on the decisions taken by the governing </t>
  </si>
  <si>
    <t>bodies of the Bank</t>
  </si>
  <si>
    <t>№ п/п</t>
  </si>
  <si>
    <t>фирменное наименование</t>
  </si>
  <si>
    <t>акции (доли) банка (процент голосов к общему количеству голосующих акций (долей) банка</t>
  </si>
  <si>
    <t>юридического лица с указанием</t>
  </si>
  <si>
    <t>юридического и фактического адресов/ФИО физического лица с указанием гражданства</t>
  </si>
  <si>
    <t xml:space="preserve">Full and abbreviated firm name of a legal entity specifying the legal and actual address/Full name of a natural person specifying nationality
</t>
  </si>
  <si>
    <t xml:space="preserve">Stocks (shares) of the Bank owned by shareholder (participant) (percentage of votes to the total number of voting stocks (shares) of the Bank
</t>
  </si>
  <si>
    <t>Additionally paid up capital</t>
  </si>
  <si>
    <t>INFORMATION</t>
  </si>
  <si>
    <t xml:space="preserve">on compliance with economic standards </t>
  </si>
  <si>
    <t>OJSC "Commercial Bank KYRGYZSTAN"</t>
  </si>
  <si>
    <t>Name of economic standards and the maintenance of additional stock of bank capital (indicator "capital buffer")</t>
  </si>
  <si>
    <t>Actual</t>
  </si>
  <si>
    <t>Limit</t>
  </si>
  <si>
    <t>not more than 20%</t>
  </si>
  <si>
    <t>Maximum single exposure risk  (К1.1)</t>
  </si>
  <si>
    <t>Maximum single exposure to one related party or group of related parties risk  (К1.2)</t>
  </si>
  <si>
    <t>Maximum interbank placements risk  (К1.3)</t>
  </si>
  <si>
    <t>Maximum interbank placements to one related bank or group of related banks (К1.4)</t>
  </si>
  <si>
    <t>Liquidity ratio(К3.1)</t>
  </si>
  <si>
    <t>Total number of days with violation of open long FX position (К4.2)</t>
  </si>
  <si>
    <t>Total number of days with violation of open short FX position (К4.3)</t>
  </si>
  <si>
    <t>Capital buffer</t>
  </si>
  <si>
    <t>not more than 15%</t>
  </si>
  <si>
    <t>not more than 30%</t>
  </si>
  <si>
    <t>not less than 12%</t>
  </si>
  <si>
    <t>not less than 6%</t>
  </si>
  <si>
    <t>not less than 45%</t>
  </si>
  <si>
    <t>Total money market assets</t>
  </si>
  <si>
    <t>Reverse REPO agreement transactions</t>
  </si>
  <si>
    <t>Accounts of banks and other financial institutions</t>
  </si>
  <si>
    <t>Receipt from other borrowed funds</t>
  </si>
  <si>
    <t>REPO agreement transactions</t>
  </si>
  <si>
    <t>Open Joint Stock Company "Commercial bank KYRGYZSTAN"</t>
  </si>
  <si>
    <t>Net "Nostro" Accounts in commercial banks</t>
  </si>
  <si>
    <t>Net loans to customers</t>
  </si>
  <si>
    <t>Net loans to other financial institutions</t>
  </si>
  <si>
    <t xml:space="preserve">Other income </t>
  </si>
  <si>
    <t>Reverse REPO operations</t>
  </si>
  <si>
    <t>Aya Babanova  citizen of Kyrgyz Republic</t>
  </si>
  <si>
    <t>Funds in financial institutions</t>
  </si>
  <si>
    <t>not less than 4.5%</t>
  </si>
  <si>
    <t>1. During the reporting quarter, no securities were issued by the Bank;</t>
  </si>
  <si>
    <t>As at 31 March 2021</t>
  </si>
  <si>
    <t>March             2021</t>
  </si>
  <si>
    <t>December 2020</t>
  </si>
  <si>
    <t>Lease liabilities</t>
  </si>
  <si>
    <t>OPERATING INCOME</t>
  </si>
  <si>
    <t>Mr. J.SAGYNDYKOV</t>
  </si>
  <si>
    <t>acting CEO</t>
  </si>
  <si>
    <t>* Allowance for impairment on loans granted to financial institutions in accordance with the requirements of the NBKR</t>
  </si>
  <si>
    <t>* Allowance for impairment losses on loans to customers in accordance with the requirements of the NBKR</t>
  </si>
  <si>
    <t>* Estimated reserves for guarantees in accordance with the requirements of the NBKR</t>
  </si>
  <si>
    <t>Reference</t>
  </si>
  <si>
    <t>* Profit in accordance with the requirements of the NBKR</t>
  </si>
  <si>
    <t>* Earnings per share in accordance with the requirements of the NBKR</t>
  </si>
  <si>
    <t>As at 31 December 2020</t>
  </si>
  <si>
    <t>As at 31 March 2022</t>
  </si>
  <si>
    <t>March             2022</t>
  </si>
  <si>
    <t>Investment securities measured at amortized cost</t>
  </si>
  <si>
    <t>Accounts and deposits with banks and other financial institutions</t>
  </si>
  <si>
    <t>Less allowance for impairment</t>
  </si>
  <si>
    <t>Funds provided to clients under Islamic principles of financing</t>
  </si>
  <si>
    <t>Net value of funds lent to clients under Islamic finance principles</t>
  </si>
  <si>
    <t>Main assets</t>
  </si>
  <si>
    <t>Intangible assets</t>
  </si>
  <si>
    <t>Assets in the form of a right of use</t>
  </si>
  <si>
    <t>For the period ended 31 March 2022</t>
  </si>
  <si>
    <t>March         2022</t>
  </si>
  <si>
    <t>March            2021</t>
  </si>
  <si>
    <t>Interest income calculated using the effective interest rate</t>
  </si>
  <si>
    <t>Interest income on REPO transactions</t>
  </si>
  <si>
    <t>Interest expenses</t>
  </si>
  <si>
    <t>Net interest income before provisions for impairment of interest bearing assets</t>
  </si>
  <si>
    <t>Income from Islamic principles of finance</t>
  </si>
  <si>
    <t>Expenditure according to Islamic principles of finance</t>
  </si>
  <si>
    <t>Net gain/loss under Islamic finance principles before provision for impairment</t>
  </si>
  <si>
    <t>Formation of provision for depreciation on funds issued under Islamic principles of financing</t>
  </si>
  <si>
    <t>NET INCOME/LOSS UNDER ISLAMIC FINANCING</t>
  </si>
  <si>
    <t>Net income from financial instruments at fair value through profit or loss</t>
  </si>
  <si>
    <t>Net income from operations with precious metals</t>
  </si>
  <si>
    <t>Operating expenses</t>
  </si>
  <si>
    <t>Formation of provision for depreciation of other assets and contingent liabilities</t>
  </si>
  <si>
    <t>Profit before income tax</t>
  </si>
  <si>
    <t>Net profit</t>
  </si>
  <si>
    <t>Reporting period        I - quarter 2022</t>
  </si>
  <si>
    <t>Previous period                I - quarter 2021</t>
  </si>
  <si>
    <t>Realized gains net of foreign exchange expenses</t>
  </si>
  <si>
    <t>Realized gains on Financial Instruments at fair value through profit or loss</t>
  </si>
  <si>
    <t>Other income</t>
  </si>
  <si>
    <t>Net increase/(decrease) in operating assets:</t>
  </si>
  <si>
    <t>Encumbered with collateral under REPO transactions</t>
  </si>
  <si>
    <t>Loans to clients under Islamic finance principles</t>
  </si>
  <si>
    <t>Net increase/(decrease) in operating liabilities:</t>
  </si>
  <si>
    <t>Funds of financial institutions</t>
  </si>
  <si>
    <t>Client funds</t>
  </si>
  <si>
    <t>Cash inflow from operating activities before taxes</t>
  </si>
  <si>
    <t xml:space="preserve">Income tax paid </t>
  </si>
  <si>
    <t>Net cash inflow from operating activities:</t>
  </si>
  <si>
    <t>Redemption of investment securities measured at amortized cost</t>
  </si>
  <si>
    <t>Acquisition of investment securities measured at amortized cost</t>
  </si>
  <si>
    <t>Acquisition of fixed assets and intangible assets</t>
  </si>
  <si>
    <t>Proceeds from the sale of property, plant and equipment</t>
  </si>
  <si>
    <t>Net cash outflow/inflow from investing activities</t>
  </si>
  <si>
    <t>Repayment of lease liabilities</t>
  </si>
  <si>
    <t>Net (outflow/inflow) of cash from financing activities</t>
  </si>
  <si>
    <t>The effect of changes in exchange rates on cash and cash equivalents</t>
  </si>
  <si>
    <t>Cash and cash equivalents at the beginning of the reporting period</t>
  </si>
  <si>
    <t>As at 31 December 2021</t>
  </si>
  <si>
    <t>31 March 2022</t>
  </si>
  <si>
    <t>31 December 2021</t>
  </si>
  <si>
    <t>31 March 2021</t>
  </si>
  <si>
    <t>Reference:</t>
  </si>
  <si>
    <t>Retained earnings of the NBKR</t>
  </si>
  <si>
    <t>Total equity for the NBKR</t>
  </si>
  <si>
    <t>As at 01 April 2022</t>
  </si>
  <si>
    <t>Leverage (K2.4)</t>
  </si>
  <si>
    <t>Basic capital of the First level К2.3</t>
  </si>
  <si>
    <t>Tier 1 capital adequacy ratio (К2.2)</t>
  </si>
  <si>
    <t>Total capital adequacy ratio (К2.1)</t>
  </si>
  <si>
    <t>not less than 30%</t>
  </si>
  <si>
    <t xml:space="preserve">as of April 1, 2022. </t>
  </si>
  <si>
    <t>Material facts affecting financial and economic activities and subject to mandatory disclosure as of April 01, 2022.</t>
  </si>
  <si>
    <t>for the third quarter</t>
  </si>
  <si>
    <t>2. A list of all major shareholders and shareholders, holders of a controlling stake and their share in the number of shares by form, is indicated in Appendix 2 to the financial statements;</t>
  </si>
  <si>
    <r>
      <t xml:space="preserve">3. Information on significant facts affecting the financial and economic activities of the bank that took place in the reporting quarter: was
Material facts include an event (fact) that may have an impact on the financial and economic activities of the bank and / or on the price securities issued by the bank including:
There have been changes in the list of persons included in the bank's management bodies (with the exception of the general meeting of participants).
</t>
    </r>
    <r>
      <rPr>
        <i/>
        <sz val="10"/>
        <rFont val="Arial"/>
        <family val="2"/>
        <charset val="204"/>
      </rPr>
      <t>Since January 11, 2022, by decision of the Board of Directors No. 1 dated January 10, 2022, Omorkulov Satvaldy Saparalievich was voluntarily dismissed from his position as Deputy Chairman of the Management Board.
From February 4, 2022, by decision of the Board of Directors No. 4/6 dated February 4, 2022, Ermek Zhumakadyrovich Akeneev was voluntarily dismissed from his position as Deputy Chairman of the Management Board.
From January 11, 2022, by decision of the Board of Directors No. 2 dated January 10, 2022, Dastan Zhyrgalbekovich Kurmanbaev was voluntarily relieved of his post as Deputy Chairman of the Management Board.
On January 12, 2022, by decision of the Board of Directors No. 1/2 dated January 12, 2022, Suranaev Kairatbek Dzhumgalbekovich was appointed to the position of Deputy Chairman of the Management Board.</t>
    </r>
  </si>
  <si>
    <t>4. Other events (facts) provided for by the regulatory legal acts of the authorized state body for the regulation of the securities market - no</t>
  </si>
  <si>
    <t>5. Changes in the amount of participation of persons included in the elected management bodies of the bank, in the capital of the bank, as well as its subsidiaries and affiliates - no;</t>
  </si>
  <si>
    <t>6. Changes in the list of owners of 5 and more percent of shares (stakes), as well as changes in the share of owners of 5 and more percent of shares (stakes) - no;</t>
  </si>
  <si>
    <t>7. Changes in the list of legal entities in which the Bank owns 20 or more percent of the authorized capital - no;</t>
  </si>
  <si>
    <t>8. Appearance in the register of a bank that owns more than 5 percent of its voting shares (stakes, shares) - no;</t>
  </si>
  <si>
    <t>9. One-off transactions of the Bank, the size of which or the value of property, for which 10 or more percent of the Bank's assets as of the date of the transaction, did not exist;</t>
  </si>
  <si>
    <t>10. There were no facts that resulted in a one-time increase or decrease in the value of the Bank's assets by more than 10 percent;</t>
  </si>
  <si>
    <t>11. There were no facts that resulted in a one-time increase in the Bank's net profit or net loss by more than 10 percent;</t>
  </si>
  <si>
    <t>12. There was no reorganization of the bank, its subsidiaries and dependent companies;</t>
  </si>
  <si>
    <t>13. Accrued and (or) paid (paid) income on securities – none;</t>
  </si>
  <si>
    <r>
      <t xml:space="preserve">14. Decisions of general meetings of shareholders for the reporting quarter - were.
</t>
    </r>
    <r>
      <rPr>
        <i/>
        <sz val="10"/>
        <rFont val="Arial"/>
        <family val="2"/>
        <charset val="204"/>
      </rPr>
      <t>On March 31, 2022, the annual general meeting of shareholders of the Bank was held, the form of holding was in person, the quorum of the meeting was 98.1436%, based on the voting results of the annual general meeting of shareholders, the following decisions were made:
1. Approve the composition of the counting commission in the amount of 3 (three) people.
2. Approve the report of the Board of Directors of OJSC "Commercial Bank KYRGYZSTAN" for 2021.
3. Approve the report on the implementation of the financial plan and the annual results of the activities of OJSC "Commercial Bank KYRGYZSTAN" for 2021 (annual balance sheet, profit and loss statement, etc.).
4. Approve the conclusions of the external auditor based on the results of the audit of the activities of OJSC “Commercial Bank KYRGYZSTAN” for 2021.
5. Approve the financial plan of OJSC "Commercial bank KYRGYZSTAN" for 2022.
6. Approve the amount, procedure and form of payment of dividends for 2021.
7. The issue of increasing the authorized capital at the expense of retained earnings for 2021. On increasing the number of outstanding shares. Approval of the procedure for the issue and placement of shares was approved.
8. Elect an external auditor to audit the activities of OJSC “Commercial Bank KYRGYZSTAN” and determine the amount of remuneration for the external auditor.
9. Approve the Charter of OJSC "Commercial Bank KYRGYZSTAN" in a new version in connection with the increase in the authorized capital and the state re-registration in the justice authorities of the Kyrgyz Republic.
10. Approve the Regulations on the Board of Directors of OJSC "Commercial Bank KYRGYZSTAN" in a new version.</t>
    </r>
  </si>
  <si>
    <t>15. There was no redemption of the bank's securities;</t>
  </si>
  <si>
    <t>16. There were no other events (facts) stipulated by the regulatory legal acts of the authorized state body for the regulation of the securities market;</t>
  </si>
  <si>
    <t>17. The list of persons who have significant (direct or indirect) influence on decisions made by the Bank's management bodies is specified in Appendix 2 to the financial statements;</t>
  </si>
  <si>
    <t>18. The list of persons who have a significant (direct or indirect) influence on decisions taken by the management bodies of the parent company of the banking group - the Bank does not have;</t>
  </si>
  <si>
    <t>19. Information about subsidiaries, their shareholders and persons having significant (direct or indirect) influence on decisions taken by the management bodies of subsidiaries of the banking group - the Bank does not;</t>
  </si>
  <si>
    <t>20. Information about affiliated companies, their shareholders and persons who have a significant (direct or indirect) influence on decisions taken by the management bodies of affiliated companies of the banking group - the Bank does not have;</t>
  </si>
  <si>
    <t>21. There is no information about the structure of the banking group.</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</si>
</sst>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3" formatCode="_-* #,##0.00\ _₽_-;\-* #,##0.00\ _₽_-;_-* &quot;-&quot;??\ _₽_-;_-@_-"/>
    <numFmt numFmtId="164" formatCode="_-* #,##0.00_р_._-;\-* #,##0.00_р_._-;_-* &quot;-&quot;??_р_._-;_-@_-"/>
    <numFmt numFmtId="165" formatCode="_(* #,##0_);_(* \(#,##0\);_(* &quot;-&quot;_);_(@_)"/>
    <numFmt numFmtId="166" formatCode="_(* #,##0.00_);_(* \(#,##0.00\);_(* &quot;-&quot;??_);_(@_)"/>
    <numFmt numFmtId="167" formatCode="_(* #,##0_);_(* \(#,##0\);_(* &quot;-&quot;??_);_(@_)"/>
    <numFmt numFmtId="168" formatCode="_ * #,##0.00_ ;_ * \-#,##0.00_ ;_ * &quot;-&quot;??_ ;_ @_ "/>
    <numFmt numFmtId="169" formatCode="#,##0.000000"/>
    <numFmt numFmtId="170" formatCode="mmmm\ yyyy"/>
    <numFmt numFmtId="171" formatCode="0.0%"/>
    <numFmt numFmtId="172" formatCode="0.0000%"/>
    <numFmt numFmtId="179" formatCode="_-* #,##0\ _₽_-;\-* #,##0\ _₽_-;_-* &quot;-&quot;??\ _₽_-;_-@_-"/>
  </numFmts>
  <fonts count="23" x14ac:knownFonts="1">
    <font>
      <sz val="10"/>
      <name val="Arial"/>
    </font>
    <font>
      <sz val="10"/>
      <name val="Arial"/>
      <family val="2"/>
      <charset val="204"/>
    </font>
    <font>
      <sz val="10"/>
      <name val="Times New Roman"/>
      <family val="1"/>
      <charset val="204"/>
    </font>
    <font>
      <sz val="10"/>
      <name val="Arial"/>
      <family val="2"/>
    </font>
    <font>
      <sz val="10"/>
      <name val="Arial Cyr"/>
      <charset val="204"/>
    </font>
    <font>
      <sz val="11"/>
      <color indexed="8"/>
      <name val="Calibri"/>
      <family val="2"/>
    </font>
    <font>
      <sz val="10"/>
      <color indexed="0"/>
      <name val="Helv"/>
    </font>
    <font>
      <b/>
      <sz val="10"/>
      <color indexed="8"/>
      <name val="Arial Narrow"/>
      <family val="2"/>
      <charset val="204"/>
    </font>
    <font>
      <sz val="10"/>
      <name val="Arial Narrow"/>
      <family val="2"/>
      <charset val="204"/>
    </font>
    <font>
      <sz val="12"/>
      <name val="Times New Roman"/>
      <family val="1"/>
      <charset val="204"/>
    </font>
    <font>
      <sz val="11"/>
      <name val="Arial Narrow"/>
      <family val="2"/>
      <charset val="204"/>
    </font>
    <font>
      <sz val="10"/>
      <color theme="1"/>
      <name val="Arial"/>
      <family val="2"/>
      <charset val="204"/>
    </font>
    <font>
      <b/>
      <sz val="10"/>
      <color theme="1"/>
      <name val="Arial"/>
      <family val="2"/>
      <charset val="204"/>
    </font>
    <font>
      <b/>
      <sz val="10"/>
      <color indexed="8"/>
      <name val="Arial"/>
      <family val="2"/>
      <charset val="204"/>
    </font>
    <font>
      <sz val="10"/>
      <color indexed="8"/>
      <name val="Arial"/>
      <family val="2"/>
      <charset val="204"/>
    </font>
    <font>
      <b/>
      <sz val="10"/>
      <name val="Arial"/>
      <family val="2"/>
      <charset val="204"/>
    </font>
    <font>
      <i/>
      <sz val="10"/>
      <name val="Arial"/>
      <family val="2"/>
      <charset val="204"/>
    </font>
    <font>
      <i/>
      <sz val="10"/>
      <color indexed="10"/>
      <name val="Arial"/>
      <family val="2"/>
      <charset val="204"/>
    </font>
    <font>
      <sz val="10"/>
      <color indexed="10"/>
      <name val="Arial"/>
      <family val="2"/>
      <charset val="204"/>
    </font>
    <font>
      <b/>
      <sz val="10"/>
      <name val="Times New Roman"/>
      <family val="1"/>
      <charset val="204"/>
    </font>
    <font>
      <sz val="10"/>
      <name val="Arial"/>
      <family val="2"/>
      <charset val="204"/>
    </font>
    <font>
      <sz val="10"/>
      <color rgb="FF202124"/>
      <name val="Arial"/>
      <family val="2"/>
      <charset val="204"/>
    </font>
    <font>
      <sz val="11"/>
      <name val="Times New Roman"/>
      <family val="1"/>
      <charset val="204"/>
    </font>
  </fonts>
  <fills count="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8F9FA"/>
        <bgColor indexed="64"/>
      </patternFill>
    </fill>
  </fills>
  <borders count="15">
    <border>
      <left/>
      <right/>
      <top/>
      <bottom/>
      <diagonal/>
    </border>
    <border>
      <left/>
      <right/>
      <top/>
      <bottom style="medium">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bottom style="thin">
        <color indexed="64"/>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17">
    <xf numFmtId="0" fontId="0" fillId="0" borderId="0"/>
    <xf numFmtId="168" fontId="2" fillId="0" borderId="0" applyFont="0" applyFill="0" applyBorder="0" applyAlignment="0" applyProtection="0"/>
    <xf numFmtId="164" fontId="4" fillId="0" borderId="0" applyFont="0" applyFill="0" applyBorder="0" applyAlignment="0" applyProtection="0"/>
    <xf numFmtId="0" fontId="1" fillId="0" borderId="0"/>
    <xf numFmtId="0" fontId="5" fillId="0" borderId="0"/>
    <xf numFmtId="0" fontId="6" fillId="0" borderId="0"/>
    <xf numFmtId="0" fontId="4" fillId="0" borderId="0"/>
    <xf numFmtId="0" fontId="1" fillId="0" borderId="0"/>
    <xf numFmtId="0" fontId="3" fillId="0" borderId="0"/>
    <xf numFmtId="0" fontId="1" fillId="0" borderId="0"/>
    <xf numFmtId="164" fontId="1" fillId="0" borderId="0" applyFont="0" applyFill="0" applyBorder="0" applyAlignment="0" applyProtection="0"/>
    <xf numFmtId="166" fontId="1" fillId="0" borderId="0" applyFont="0" applyFill="0" applyBorder="0" applyAlignment="0" applyProtection="0"/>
    <xf numFmtId="0" fontId="1" fillId="0" borderId="0"/>
    <xf numFmtId="0" fontId="4" fillId="0" borderId="0"/>
    <xf numFmtId="0" fontId="1" fillId="0" borderId="0"/>
    <xf numFmtId="43" fontId="20" fillId="0" borderId="0" applyFont="0" applyFill="0" applyBorder="0" applyAlignment="0" applyProtection="0"/>
    <xf numFmtId="0" fontId="4" fillId="0" borderId="0"/>
  </cellStyleXfs>
  <cellXfs count="198">
    <xf numFmtId="0" fontId="0" fillId="0" borderId="0" xfId="0"/>
    <xf numFmtId="0" fontId="7" fillId="0" borderId="0" xfId="0" applyFont="1" applyFill="1" applyAlignment="1"/>
    <xf numFmtId="0" fontId="8" fillId="0" borderId="0" xfId="0" applyFont="1"/>
    <xf numFmtId="0" fontId="9" fillId="0" borderId="0" xfId="0" applyFont="1" applyAlignment="1">
      <alignment horizontal="justify" vertical="center"/>
    </xf>
    <xf numFmtId="0" fontId="10" fillId="0" borderId="0" xfId="0" applyFont="1"/>
    <xf numFmtId="0" fontId="10" fillId="0" borderId="0" xfId="0" applyFont="1" applyAlignment="1">
      <alignment horizontal="left"/>
    </xf>
    <xf numFmtId="0" fontId="10" fillId="0" borderId="0" xfId="0" applyFont="1" applyAlignment="1">
      <alignment vertical="center"/>
    </xf>
    <xf numFmtId="0" fontId="10" fillId="0" borderId="6" xfId="0" applyFont="1" applyBorder="1" applyAlignment="1">
      <alignment horizontal="center" vertical="center" wrapText="1"/>
    </xf>
    <xf numFmtId="0" fontId="10" fillId="0" borderId="0" xfId="0" applyFont="1" applyAlignment="1">
      <alignment horizontal="center" vertical="center"/>
    </xf>
    <xf numFmtId="172" fontId="10" fillId="0" borderId="6" xfId="0" applyNumberFormat="1" applyFont="1" applyBorder="1" applyAlignment="1">
      <alignment horizontal="center" vertical="center" wrapText="1"/>
    </xf>
    <xf numFmtId="3" fontId="1" fillId="0" borderId="6" xfId="13" applyNumberFormat="1" applyFont="1" applyBorder="1"/>
    <xf numFmtId="167" fontId="1" fillId="0" borderId="6" xfId="12" applyNumberFormat="1" applyFont="1" applyFill="1" applyBorder="1" applyAlignment="1"/>
    <xf numFmtId="167" fontId="1" fillId="0" borderId="7" xfId="12" applyNumberFormat="1" applyFont="1" applyFill="1" applyBorder="1" applyAlignment="1"/>
    <xf numFmtId="167" fontId="1" fillId="2" borderId="6" xfId="12" applyNumberFormat="1" applyFont="1" applyFill="1" applyBorder="1" applyAlignment="1"/>
    <xf numFmtId="167" fontId="1" fillId="0" borderId="6" xfId="8" applyNumberFormat="1" applyFont="1" applyFill="1" applyBorder="1" applyAlignment="1">
      <alignment horizontal="right"/>
    </xf>
    <xf numFmtId="3" fontId="1" fillId="0" borderId="6" xfId="8" applyNumberFormat="1" applyFont="1" applyFill="1" applyBorder="1" applyAlignment="1">
      <alignment horizontal="right"/>
    </xf>
    <xf numFmtId="0" fontId="13" fillId="0" borderId="0" xfId="0" applyFont="1" applyFill="1" applyAlignment="1"/>
    <xf numFmtId="0" fontId="14" fillId="0" borderId="0" xfId="0" applyFont="1" applyFill="1"/>
    <xf numFmtId="0" fontId="15" fillId="0" borderId="0" xfId="7" applyFont="1" applyFill="1" applyBorder="1" applyAlignment="1">
      <alignment horizontal="left"/>
    </xf>
    <xf numFmtId="49" fontId="15" fillId="0" borderId="0" xfId="7" applyNumberFormat="1" applyFont="1" applyFill="1" applyBorder="1" applyAlignment="1">
      <alignment horizontal="center" vertical="center"/>
    </xf>
    <xf numFmtId="0" fontId="1" fillId="0" borderId="0" xfId="7" applyFont="1" applyFill="1" applyBorder="1" applyAlignment="1"/>
    <xf numFmtId="14" fontId="15" fillId="0" borderId="0" xfId="7" applyNumberFormat="1" applyFont="1" applyFill="1" applyBorder="1" applyAlignment="1">
      <alignment horizontal="center" wrapText="1"/>
    </xf>
    <xf numFmtId="0" fontId="14" fillId="0" borderId="0" xfId="0" applyFont="1" applyFill="1" applyAlignment="1">
      <alignment wrapText="1"/>
    </xf>
    <xf numFmtId="0" fontId="15" fillId="0" borderId="0" xfId="7" applyFont="1" applyBorder="1" applyAlignment="1">
      <alignment horizontal="left"/>
    </xf>
    <xf numFmtId="14" fontId="15" fillId="0" borderId="1" xfId="7" applyNumberFormat="1" applyFont="1" applyFill="1" applyBorder="1" applyAlignment="1">
      <alignment horizontal="center"/>
    </xf>
    <xf numFmtId="14" fontId="15" fillId="0" borderId="0" xfId="7" applyNumberFormat="1" applyFont="1" applyFill="1" applyBorder="1" applyAlignment="1">
      <alignment horizontal="center"/>
    </xf>
    <xf numFmtId="0" fontId="1" fillId="0" borderId="0" xfId="7" applyFont="1" applyFill="1" applyBorder="1" applyAlignment="1">
      <alignment horizontal="left"/>
    </xf>
    <xf numFmtId="0" fontId="1" fillId="0" borderId="0" xfId="0" applyFont="1" applyBorder="1" applyAlignment="1">
      <alignment horizontal="left" vertical="top"/>
    </xf>
    <xf numFmtId="0" fontId="15" fillId="0" borderId="0" xfId="7" applyFont="1" applyFill="1" applyBorder="1" applyAlignment="1">
      <alignment horizontal="left" wrapText="1"/>
    </xf>
    <xf numFmtId="3" fontId="12" fillId="0" borderId="0" xfId="8" applyNumberFormat="1" applyFont="1" applyFill="1" applyAlignment="1">
      <alignment horizontal="right"/>
    </xf>
    <xf numFmtId="0" fontId="13" fillId="0" borderId="0" xfId="0" applyFont="1" applyFill="1"/>
    <xf numFmtId="0" fontId="1" fillId="0" borderId="0" xfId="7" applyFont="1" applyFill="1" applyBorder="1" applyAlignment="1">
      <alignment horizontal="left" wrapText="1"/>
    </xf>
    <xf numFmtId="0" fontId="16" fillId="0" borderId="0" xfId="7" applyFont="1" applyFill="1" applyBorder="1" applyAlignment="1">
      <alignment horizontal="left" wrapText="1"/>
    </xf>
    <xf numFmtId="0" fontId="16" fillId="0" borderId="0" xfId="7" applyFont="1" applyFill="1" applyBorder="1" applyAlignment="1">
      <alignment horizontal="left"/>
    </xf>
    <xf numFmtId="3" fontId="12" fillId="0" borderId="0" xfId="1" applyNumberFormat="1" applyFont="1" applyFill="1" applyAlignment="1">
      <alignment horizontal="right"/>
    </xf>
    <xf numFmtId="0" fontId="15" fillId="0" borderId="0" xfId="7" applyFont="1" applyFill="1" applyBorder="1" applyAlignment="1">
      <alignment horizontal="left" vertical="center"/>
    </xf>
    <xf numFmtId="0" fontId="1" fillId="0" borderId="0" xfId="7" quotePrefix="1" applyFont="1" applyFill="1" applyBorder="1" applyAlignment="1">
      <alignment horizontal="left"/>
    </xf>
    <xf numFmtId="0" fontId="1" fillId="0" borderId="0" xfId="7" applyFont="1" applyBorder="1" applyAlignment="1">
      <alignment horizontal="left"/>
    </xf>
    <xf numFmtId="0" fontId="15" fillId="0" borderId="0" xfId="0" applyFont="1" applyBorder="1" applyAlignment="1">
      <alignment horizontal="left" vertical="top"/>
    </xf>
    <xf numFmtId="3" fontId="12" fillId="0" borderId="3" xfId="2" applyNumberFormat="1" applyFont="1" applyFill="1" applyBorder="1" applyAlignment="1"/>
    <xf numFmtId="167" fontId="12" fillId="0" borderId="0" xfId="2" applyNumberFormat="1" applyFont="1" applyFill="1" applyBorder="1" applyAlignment="1"/>
    <xf numFmtId="165" fontId="11" fillId="0" borderId="0" xfId="2" applyNumberFormat="1" applyFont="1" applyFill="1" applyBorder="1" applyAlignment="1">
      <alignment horizontal="left"/>
    </xf>
    <xf numFmtId="3" fontId="11" fillId="2" borderId="0" xfId="8" applyNumberFormat="1" applyFont="1" applyFill="1" applyAlignment="1">
      <alignment horizontal="right" wrapText="1"/>
    </xf>
    <xf numFmtId="3" fontId="12" fillId="0" borderId="2" xfId="2" applyNumberFormat="1" applyFont="1" applyFill="1" applyBorder="1" applyAlignment="1"/>
    <xf numFmtId="165" fontId="1" fillId="0" borderId="0" xfId="2" applyNumberFormat="1" applyFont="1" applyFill="1" applyBorder="1" applyAlignment="1">
      <alignment horizontal="left"/>
    </xf>
    <xf numFmtId="0" fontId="1" fillId="0" borderId="0" xfId="0" applyFont="1"/>
    <xf numFmtId="3" fontId="15" fillId="0" borderId="0" xfId="2" applyNumberFormat="1" applyFont="1" applyFill="1" applyBorder="1" applyAlignment="1"/>
    <xf numFmtId="167" fontId="15" fillId="0" borderId="0" xfId="2" applyNumberFormat="1" applyFont="1" applyFill="1" applyBorder="1" applyAlignment="1"/>
    <xf numFmtId="0" fontId="15" fillId="0" borderId="0" xfId="6" applyFont="1" applyBorder="1" applyAlignment="1"/>
    <xf numFmtId="3" fontId="15" fillId="0" borderId="3" xfId="2" applyNumberFormat="1" applyFont="1" applyFill="1" applyBorder="1" applyAlignment="1"/>
    <xf numFmtId="0" fontId="17" fillId="0" borderId="0" xfId="0" applyFont="1" applyFill="1" applyAlignment="1"/>
    <xf numFmtId="167" fontId="18" fillId="0" borderId="0" xfId="2" applyNumberFormat="1" applyFont="1" applyFill="1" applyBorder="1" applyAlignment="1">
      <alignment horizontal="left"/>
    </xf>
    <xf numFmtId="0" fontId="14" fillId="0" borderId="0" xfId="0" applyFont="1" applyFill="1" applyAlignment="1"/>
    <xf numFmtId="167" fontId="14" fillId="0" borderId="0" xfId="0" applyNumberFormat="1" applyFont="1" applyFill="1"/>
    <xf numFmtId="0" fontId="14" fillId="0" borderId="0" xfId="9" applyFont="1" applyFill="1"/>
    <xf numFmtId="0" fontId="1" fillId="0" borderId="0" xfId="9" applyFont="1" applyFill="1" applyAlignment="1">
      <alignment horizontal="center"/>
    </xf>
    <xf numFmtId="0" fontId="13" fillId="0" borderId="0" xfId="9" applyFont="1" applyFill="1" applyBorder="1" applyAlignment="1">
      <alignment horizontal="center" wrapText="1"/>
    </xf>
    <xf numFmtId="0" fontId="13" fillId="0" borderId="0" xfId="9" applyFont="1" applyFill="1" applyBorder="1" applyAlignment="1">
      <alignment horizontal="center"/>
    </xf>
    <xf numFmtId="14" fontId="1" fillId="0" borderId="0" xfId="7" applyNumberFormat="1" applyFont="1" applyFill="1" applyBorder="1" applyAlignment="1">
      <alignment horizontal="center" wrapText="1"/>
    </xf>
    <xf numFmtId="14" fontId="1" fillId="0" borderId="1" xfId="7" applyNumberFormat="1" applyFont="1" applyFill="1" applyBorder="1" applyAlignment="1">
      <alignment horizontal="center"/>
    </xf>
    <xf numFmtId="0" fontId="1" fillId="0" borderId="0" xfId="0" applyFont="1" applyBorder="1" applyAlignment="1"/>
    <xf numFmtId="167" fontId="1" fillId="2" borderId="0" xfId="8" applyNumberFormat="1" applyFont="1" applyFill="1" applyAlignment="1">
      <alignment horizontal="right"/>
    </xf>
    <xf numFmtId="167" fontId="12" fillId="2" borderId="0" xfId="8" applyNumberFormat="1" applyFont="1" applyFill="1" applyAlignment="1">
      <alignment vertical="center"/>
    </xf>
    <xf numFmtId="167" fontId="12" fillId="0" borderId="0" xfId="8" applyNumberFormat="1" applyFont="1" applyFill="1" applyAlignment="1">
      <alignment vertical="center"/>
    </xf>
    <xf numFmtId="0" fontId="15" fillId="0" borderId="0" xfId="6" applyFont="1" applyFill="1" applyBorder="1" applyAlignment="1"/>
    <xf numFmtId="167" fontId="15" fillId="0" borderId="2" xfId="11" applyNumberFormat="1" applyFont="1" applyFill="1" applyBorder="1" applyAlignment="1">
      <alignment vertical="center"/>
    </xf>
    <xf numFmtId="0" fontId="1" fillId="0" borderId="0" xfId="8" applyFont="1" applyFill="1" applyBorder="1" applyAlignment="1"/>
    <xf numFmtId="167" fontId="14" fillId="0" borderId="0" xfId="9" applyNumberFormat="1" applyFont="1" applyFill="1"/>
    <xf numFmtId="167" fontId="12" fillId="0" borderId="0" xfId="11" applyNumberFormat="1" applyFont="1" applyFill="1" applyBorder="1" applyAlignment="1">
      <alignment vertical="center"/>
    </xf>
    <xf numFmtId="0" fontId="11" fillId="0" borderId="0" xfId="7" applyFont="1" applyFill="1" applyBorder="1" applyAlignment="1">
      <alignment vertical="center"/>
    </xf>
    <xf numFmtId="167" fontId="1" fillId="0" borderId="0" xfId="8" applyNumberFormat="1" applyFont="1" applyFill="1" applyAlignment="1">
      <alignment vertical="center"/>
    </xf>
    <xf numFmtId="0" fontId="15" fillId="0" borderId="0" xfId="6" applyFont="1" applyAlignment="1"/>
    <xf numFmtId="167" fontId="12" fillId="0" borderId="3" xfId="8" applyNumberFormat="1" applyFont="1" applyFill="1" applyBorder="1" applyAlignment="1">
      <alignment vertical="center"/>
    </xf>
    <xf numFmtId="0" fontId="15" fillId="0" borderId="0" xfId="9" applyFont="1" applyFill="1" applyAlignment="1"/>
    <xf numFmtId="167" fontId="11" fillId="0" borderId="0" xfId="8" applyNumberFormat="1" applyFont="1" applyFill="1" applyBorder="1" applyAlignment="1">
      <alignment vertical="center"/>
    </xf>
    <xf numFmtId="167" fontId="1" fillId="0" borderId="0" xfId="11" applyNumberFormat="1" applyFont="1" applyFill="1" applyBorder="1" applyAlignment="1">
      <alignment vertical="center"/>
    </xf>
    <xf numFmtId="0" fontId="1" fillId="0" borderId="0" xfId="7" applyFont="1" applyBorder="1" applyAlignment="1"/>
    <xf numFmtId="167" fontId="14" fillId="0" borderId="0" xfId="9" applyNumberFormat="1" applyFont="1" applyFill="1" applyBorder="1" applyAlignment="1">
      <alignment vertical="center"/>
    </xf>
    <xf numFmtId="0" fontId="13" fillId="0" borderId="0" xfId="0" applyFont="1" applyAlignment="1"/>
    <xf numFmtId="0" fontId="15" fillId="0" borderId="0" xfId="0" applyFont="1" applyBorder="1" applyAlignment="1"/>
    <xf numFmtId="0" fontId="14" fillId="0" borderId="0" xfId="9" applyFont="1" applyFill="1" applyAlignment="1"/>
    <xf numFmtId="0" fontId="1" fillId="0" borderId="0" xfId="9" applyFont="1"/>
    <xf numFmtId="0" fontId="15" fillId="0" borderId="0" xfId="9" applyFont="1" applyAlignment="1">
      <alignment horizontal="left"/>
    </xf>
    <xf numFmtId="0" fontId="1" fillId="0" borderId="0" xfId="9" applyFont="1" applyBorder="1"/>
    <xf numFmtId="167" fontId="1" fillId="0" borderId="6" xfId="12" applyNumberFormat="1" applyFont="1" applyFill="1" applyBorder="1" applyAlignment="1">
      <alignment horizontal="right"/>
    </xf>
    <xf numFmtId="167" fontId="15" fillId="0" borderId="6" xfId="12" applyNumberFormat="1" applyFont="1" applyFill="1" applyBorder="1" applyAlignment="1"/>
    <xf numFmtId="167" fontId="1" fillId="0" borderId="6" xfId="3" applyNumberFormat="1" applyFont="1" applyFill="1" applyBorder="1" applyAlignment="1">
      <alignment horizontal="right"/>
    </xf>
    <xf numFmtId="167" fontId="15" fillId="2" borderId="6" xfId="12" applyNumberFormat="1" applyFont="1" applyFill="1" applyBorder="1" applyAlignment="1"/>
    <xf numFmtId="0" fontId="1" fillId="0" borderId="6" xfId="3" applyFont="1" applyFill="1" applyBorder="1" applyAlignment="1">
      <alignment vertical="center"/>
    </xf>
    <xf numFmtId="0" fontId="15" fillId="0" borderId="6" xfId="0" applyFont="1" applyFill="1" applyBorder="1" applyAlignment="1">
      <alignment horizontal="center" vertical="center" wrapText="1"/>
    </xf>
    <xf numFmtId="170" fontId="15" fillId="0" borderId="6" xfId="9" applyNumberFormat="1" applyFont="1" applyFill="1" applyBorder="1" applyAlignment="1">
      <alignment horizontal="center" vertical="center" wrapText="1"/>
    </xf>
    <xf numFmtId="0" fontId="15" fillId="0" borderId="6" xfId="3" applyFont="1" applyFill="1" applyBorder="1" applyAlignment="1">
      <alignment vertical="center"/>
    </xf>
    <xf numFmtId="0" fontId="1" fillId="0" borderId="6" xfId="0" applyFont="1" applyFill="1" applyBorder="1"/>
    <xf numFmtId="0" fontId="1" fillId="0" borderId="6" xfId="3" applyFont="1" applyFill="1" applyBorder="1" applyAlignment="1">
      <alignment horizontal="left" vertical="center"/>
    </xf>
    <xf numFmtId="0" fontId="1" fillId="0" borderId="6" xfId="3" applyFont="1" applyFill="1" applyBorder="1" applyAlignment="1">
      <alignment horizontal="left" vertical="center" wrapText="1"/>
    </xf>
    <xf numFmtId="0" fontId="15" fillId="0" borderId="6" xfId="3" applyFont="1" applyFill="1" applyBorder="1" applyAlignment="1">
      <alignment horizontal="left" vertical="center"/>
    </xf>
    <xf numFmtId="0" fontId="1" fillId="0" borderId="6" xfId="7" applyFont="1" applyFill="1" applyBorder="1" applyAlignment="1">
      <alignment horizontal="left" vertical="center" wrapText="1"/>
    </xf>
    <xf numFmtId="2" fontId="1" fillId="0" borderId="6" xfId="3" applyNumberFormat="1" applyFont="1" applyFill="1" applyBorder="1" applyAlignment="1">
      <alignment horizontal="left" vertical="center" wrapText="1"/>
    </xf>
    <xf numFmtId="0" fontId="1" fillId="0" borderId="6" xfId="3" applyFont="1" applyFill="1" applyBorder="1" applyAlignment="1">
      <alignment vertical="center" wrapText="1"/>
    </xf>
    <xf numFmtId="0" fontId="1" fillId="0" borderId="0" xfId="0" applyFont="1" applyBorder="1"/>
    <xf numFmtId="167" fontId="1" fillId="0" borderId="0" xfId="12" applyNumberFormat="1" applyFont="1" applyFill="1" applyBorder="1" applyAlignment="1"/>
    <xf numFmtId="167" fontId="1" fillId="2" borderId="10" xfId="12" applyNumberFormat="1" applyFont="1" applyFill="1" applyBorder="1" applyAlignment="1"/>
    <xf numFmtId="167" fontId="1" fillId="2" borderId="10" xfId="12" applyNumberFormat="1" applyFont="1" applyFill="1" applyBorder="1" applyAlignment="1">
      <alignment horizontal="right"/>
    </xf>
    <xf numFmtId="3" fontId="15" fillId="0" borderId="6" xfId="13" applyNumberFormat="1" applyFont="1" applyBorder="1"/>
    <xf numFmtId="0" fontId="1" fillId="0" borderId="0" xfId="13" applyFont="1" applyAlignment="1">
      <alignment horizontal="left" vertical="center"/>
    </xf>
    <xf numFmtId="0" fontId="15" fillId="0" borderId="0" xfId="0" applyFont="1" applyAlignment="1">
      <alignment horizontal="left" vertical="center"/>
    </xf>
    <xf numFmtId="0" fontId="15" fillId="0" borderId="0" xfId="13" applyFont="1" applyAlignment="1">
      <alignment horizontal="left" vertical="center"/>
    </xf>
    <xf numFmtId="0" fontId="15" fillId="0" borderId="0" xfId="13" applyFont="1" applyBorder="1" applyAlignment="1">
      <alignment horizontal="left" vertical="center"/>
    </xf>
    <xf numFmtId="170" fontId="15" fillId="0" borderId="1" xfId="9" applyNumberFormat="1" applyFont="1" applyBorder="1" applyAlignment="1">
      <alignment horizontal="center" vertical="center" wrapText="1"/>
    </xf>
    <xf numFmtId="0" fontId="1" fillId="0" borderId="4" xfId="13" applyFont="1" applyBorder="1" applyAlignment="1">
      <alignment horizontal="center" vertical="center"/>
    </xf>
    <xf numFmtId="0" fontId="1" fillId="0" borderId="0" xfId="13" applyFont="1" applyBorder="1" applyAlignment="1">
      <alignment horizontal="center" vertical="center"/>
    </xf>
    <xf numFmtId="0" fontId="15" fillId="0" borderId="0" xfId="0" applyFont="1" applyBorder="1" applyAlignment="1">
      <alignment horizontal="left" vertical="center"/>
    </xf>
    <xf numFmtId="0" fontId="1" fillId="0" borderId="0" xfId="13" applyFont="1" applyBorder="1" applyAlignment="1">
      <alignment horizontal="left" vertical="center"/>
    </xf>
    <xf numFmtId="0" fontId="1" fillId="0" borderId="0" xfId="13" quotePrefix="1" applyFont="1" applyBorder="1" applyAlignment="1">
      <alignment horizontal="left" vertical="center" wrapText="1"/>
    </xf>
    <xf numFmtId="0" fontId="1" fillId="0" borderId="4" xfId="13" quotePrefix="1" applyFont="1" applyBorder="1" applyAlignment="1">
      <alignment horizontal="left" vertical="center" wrapText="1"/>
    </xf>
    <xf numFmtId="0" fontId="15" fillId="0" borderId="5" xfId="0" applyFont="1" applyBorder="1" applyAlignment="1">
      <alignment horizontal="left" vertical="center"/>
    </xf>
    <xf numFmtId="0" fontId="2" fillId="3" borderId="0" xfId="0" applyFont="1" applyFill="1" applyAlignment="1" applyProtection="1">
      <alignment vertical="center"/>
    </xf>
    <xf numFmtId="0" fontId="2" fillId="3" borderId="0" xfId="0" applyFont="1" applyFill="1" applyAlignment="1" applyProtection="1">
      <alignment horizontal="center" vertical="center"/>
    </xf>
    <xf numFmtId="0" fontId="19" fillId="3" borderId="0" xfId="0" applyFont="1" applyFill="1" applyAlignment="1" applyProtection="1">
      <alignment horizontal="center" vertical="center"/>
    </xf>
    <xf numFmtId="0" fontId="15" fillId="3" borderId="8" xfId="0" applyFont="1" applyFill="1" applyBorder="1" applyAlignment="1" applyProtection="1">
      <alignment horizontal="center" vertical="center" wrapText="1"/>
    </xf>
    <xf numFmtId="0" fontId="15" fillId="3" borderId="9" xfId="0" applyFont="1" applyFill="1" applyBorder="1" applyAlignment="1" applyProtection="1">
      <alignment horizontal="center" vertical="center" wrapText="1"/>
    </xf>
    <xf numFmtId="0" fontId="1" fillId="3" borderId="6" xfId="0" applyFont="1" applyFill="1" applyBorder="1" applyAlignment="1" applyProtection="1">
      <alignment vertical="center" wrapText="1"/>
    </xf>
    <xf numFmtId="0" fontId="1" fillId="3" borderId="6" xfId="0" applyFont="1" applyFill="1" applyBorder="1" applyAlignment="1" applyProtection="1">
      <alignment horizontal="center" vertical="center"/>
    </xf>
    <xf numFmtId="0" fontId="1" fillId="3" borderId="6" xfId="0" applyFont="1" applyFill="1" applyBorder="1" applyAlignment="1" applyProtection="1">
      <alignment vertical="center"/>
    </xf>
    <xf numFmtId="0" fontId="1" fillId="0" borderId="6" xfId="0" applyFont="1" applyFill="1" applyBorder="1" applyAlignment="1" applyProtection="1">
      <alignment vertical="center" wrapText="1"/>
    </xf>
    <xf numFmtId="0" fontId="1" fillId="0" borderId="6" xfId="0" applyFont="1" applyFill="1" applyBorder="1" applyAlignment="1" applyProtection="1">
      <alignment horizontal="center" vertical="center"/>
    </xf>
    <xf numFmtId="0" fontId="2" fillId="0" borderId="0" xfId="0" applyFont="1" applyAlignment="1">
      <alignment horizontal="justify" vertical="center"/>
    </xf>
    <xf numFmtId="0" fontId="1" fillId="0" borderId="0" xfId="0" applyFont="1" applyAlignment="1">
      <alignment horizontal="right" vertical="center"/>
    </xf>
    <xf numFmtId="0" fontId="16" fillId="0" borderId="0" xfId="0" applyFont="1" applyAlignment="1">
      <alignment vertical="center"/>
    </xf>
    <xf numFmtId="0" fontId="1" fillId="0" borderId="0" xfId="0" applyFont="1" applyAlignment="1">
      <alignment vertical="center"/>
    </xf>
    <xf numFmtId="0" fontId="1" fillId="2" borderId="6" xfId="0" applyFont="1" applyFill="1" applyBorder="1" applyAlignment="1">
      <alignment horizontal="justify" vertical="center" wrapText="1"/>
    </xf>
    <xf numFmtId="0" fontId="1" fillId="2" borderId="6" xfId="0" applyFont="1" applyFill="1" applyBorder="1" applyAlignment="1">
      <alignment horizontal="justify" vertical="center"/>
    </xf>
    <xf numFmtId="0" fontId="1" fillId="0" borderId="6" xfId="0" applyFont="1" applyBorder="1" applyAlignment="1">
      <alignment horizontal="justify" vertical="center"/>
    </xf>
    <xf numFmtId="0" fontId="1" fillId="0" borderId="0" xfId="0" applyFont="1" applyAlignment="1">
      <alignment horizontal="justify" vertical="center"/>
    </xf>
    <xf numFmtId="3" fontId="1" fillId="2" borderId="0" xfId="1" applyNumberFormat="1" applyFont="1" applyFill="1" applyAlignment="1">
      <alignment horizontal="right" wrapText="1"/>
    </xf>
    <xf numFmtId="167" fontId="1" fillId="2" borderId="0" xfId="8" applyNumberFormat="1" applyFont="1" applyFill="1" applyAlignment="1">
      <alignment horizontal="right" wrapText="1"/>
    </xf>
    <xf numFmtId="3" fontId="1" fillId="2" borderId="0" xfId="8" applyNumberFormat="1" applyFont="1" applyFill="1" applyAlignment="1">
      <alignment horizontal="right" wrapText="1"/>
    </xf>
    <xf numFmtId="167" fontId="1" fillId="0" borderId="0" xfId="8" applyNumberFormat="1" applyFont="1" applyFill="1" applyAlignment="1">
      <alignment horizontal="right" wrapText="1"/>
    </xf>
    <xf numFmtId="3" fontId="1" fillId="0" borderId="0" xfId="1" applyNumberFormat="1" applyFont="1" applyFill="1" applyAlignment="1">
      <alignment horizontal="right" wrapText="1"/>
    </xf>
    <xf numFmtId="167" fontId="1" fillId="2" borderId="0" xfId="8" applyNumberFormat="1" applyFont="1" applyFill="1" applyAlignment="1">
      <alignment horizontal="right" vertical="center" wrapText="1"/>
    </xf>
    <xf numFmtId="3" fontId="1" fillId="2" borderId="4" xfId="1" applyNumberFormat="1" applyFont="1" applyFill="1" applyBorder="1" applyAlignment="1">
      <alignment horizontal="right" wrapText="1"/>
    </xf>
    <xf numFmtId="167" fontId="1" fillId="0" borderId="0" xfId="8" applyNumberFormat="1" applyFont="1" applyFill="1" applyAlignment="1">
      <alignment horizontal="right"/>
    </xf>
    <xf numFmtId="167" fontId="1" fillId="2" borderId="4" xfId="8" applyNumberFormat="1" applyFont="1" applyFill="1" applyBorder="1" applyAlignment="1">
      <alignment horizontal="right"/>
    </xf>
    <xf numFmtId="0" fontId="1" fillId="0" borderId="0" xfId="8" applyFont="1" applyFill="1" applyBorder="1" applyAlignment="1">
      <alignment wrapText="1"/>
    </xf>
    <xf numFmtId="167" fontId="1" fillId="2" borderId="0" xfId="15" applyNumberFormat="1" applyFont="1" applyFill="1" applyBorder="1" applyAlignment="1"/>
    <xf numFmtId="167" fontId="14" fillId="0" borderId="0" xfId="0" applyNumberFormat="1" applyFont="1" applyFill="1" applyAlignment="1">
      <alignment horizontal="right"/>
    </xf>
    <xf numFmtId="167" fontId="14" fillId="2" borderId="0" xfId="0" applyNumberFormat="1" applyFont="1" applyFill="1"/>
    <xf numFmtId="167" fontId="14" fillId="2" borderId="0" xfId="15" applyNumberFormat="1" applyFont="1" applyFill="1"/>
    <xf numFmtId="0" fontId="14" fillId="0" borderId="0" xfId="9" applyFont="1" applyFill="1" applyAlignment="1">
      <alignment wrapText="1"/>
    </xf>
    <xf numFmtId="167" fontId="14" fillId="0" borderId="0" xfId="15" applyNumberFormat="1" applyFont="1" applyFill="1"/>
    <xf numFmtId="0" fontId="15" fillId="0" borderId="0" xfId="13" applyFont="1" applyBorder="1" applyAlignment="1">
      <alignment horizontal="center" vertical="center" wrapText="1"/>
    </xf>
    <xf numFmtId="0" fontId="15" fillId="0" borderId="0" xfId="0" applyFont="1" applyAlignment="1">
      <alignment horizontal="center" vertical="center" wrapText="1"/>
    </xf>
    <xf numFmtId="0" fontId="15" fillId="0" borderId="1" xfId="0" applyFont="1" applyBorder="1" applyAlignment="1">
      <alignment horizontal="center"/>
    </xf>
    <xf numFmtId="167" fontId="15" fillId="0" borderId="6" xfId="8" applyNumberFormat="1" applyFont="1" applyFill="1" applyBorder="1" applyAlignment="1">
      <alignment horizontal="right"/>
    </xf>
    <xf numFmtId="3" fontId="15" fillId="0" borderId="6" xfId="8" applyNumberFormat="1" applyFont="1" applyFill="1" applyBorder="1" applyAlignment="1">
      <alignment horizontal="right"/>
    </xf>
    <xf numFmtId="0" fontId="15" fillId="0" borderId="6" xfId="3" applyFont="1" applyFill="1" applyBorder="1" applyAlignment="1">
      <alignment vertical="top"/>
    </xf>
    <xf numFmtId="0" fontId="1" fillId="0" borderId="6" xfId="0" applyFont="1" applyFill="1" applyBorder="1" applyAlignment="1">
      <alignment vertical="top"/>
    </xf>
    <xf numFmtId="0" fontId="15" fillId="0" borderId="0" xfId="13" applyFont="1" applyAlignment="1">
      <alignment horizontal="left" vertical="center"/>
    </xf>
    <xf numFmtId="0" fontId="15" fillId="0" borderId="0" xfId="0" applyFont="1" applyAlignment="1">
      <alignment horizontal="left" vertical="center"/>
    </xf>
    <xf numFmtId="0" fontId="10" fillId="0" borderId="6" xfId="0" applyFont="1" applyBorder="1" applyAlignment="1">
      <alignment horizontal="center" vertical="center" wrapText="1"/>
    </xf>
    <xf numFmtId="0" fontId="10" fillId="0" borderId="6" xfId="0" applyFont="1" applyBorder="1" applyAlignment="1">
      <alignment horizontal="justify" vertical="center" wrapText="1"/>
    </xf>
    <xf numFmtId="0" fontId="15" fillId="3" borderId="0" xfId="0" applyFont="1" applyFill="1" applyAlignment="1" applyProtection="1">
      <alignment horizontal="center" vertical="center"/>
    </xf>
    <xf numFmtId="0" fontId="1" fillId="0" borderId="0" xfId="0" applyFont="1" applyAlignment="1">
      <alignment horizontal="center" vertical="center"/>
    </xf>
    <xf numFmtId="3" fontId="15" fillId="2" borderId="0" xfId="8" applyNumberFormat="1" applyFont="1" applyFill="1" applyAlignment="1">
      <alignment horizontal="right" wrapText="1"/>
    </xf>
    <xf numFmtId="0" fontId="1" fillId="0" borderId="0" xfId="6" applyFont="1" applyBorder="1" applyAlignment="1">
      <alignment wrapText="1"/>
    </xf>
    <xf numFmtId="179" fontId="14" fillId="0" borderId="0" xfId="15" applyNumberFormat="1" applyFont="1" applyFill="1"/>
    <xf numFmtId="167" fontId="14" fillId="2" borderId="0" xfId="0" applyNumberFormat="1" applyFont="1" applyFill="1" applyAlignment="1">
      <alignment horizontal="right"/>
    </xf>
    <xf numFmtId="0" fontId="1" fillId="0" borderId="0" xfId="7" applyFont="1" applyFill="1" applyBorder="1" applyAlignment="1">
      <alignment wrapText="1"/>
    </xf>
    <xf numFmtId="167" fontId="1" fillId="2" borderId="0" xfId="15" applyNumberFormat="1" applyFont="1" applyFill="1" applyBorder="1" applyAlignment="1">
      <alignment vertical="center"/>
    </xf>
    <xf numFmtId="167" fontId="1" fillId="0" borderId="0" xfId="15" applyNumberFormat="1" applyFont="1" applyFill="1" applyBorder="1" applyAlignment="1">
      <alignment vertical="center"/>
    </xf>
    <xf numFmtId="167" fontId="15" fillId="0" borderId="0" xfId="15" applyNumberFormat="1" applyFont="1" applyFill="1" applyBorder="1" applyAlignment="1">
      <alignment vertical="center"/>
    </xf>
    <xf numFmtId="167" fontId="1" fillId="2" borderId="0" xfId="8" applyNumberFormat="1" applyFont="1" applyFill="1" applyBorder="1" applyAlignment="1">
      <alignment horizontal="right"/>
    </xf>
    <xf numFmtId="167" fontId="1" fillId="0" borderId="4" xfId="8" applyNumberFormat="1" applyFont="1" applyFill="1" applyBorder="1" applyAlignment="1">
      <alignment horizontal="right"/>
    </xf>
    <xf numFmtId="167" fontId="1" fillId="2" borderId="3" xfId="8" applyNumberFormat="1" applyFont="1" applyFill="1" applyBorder="1" applyAlignment="1">
      <alignment vertical="center"/>
    </xf>
    <xf numFmtId="0" fontId="13" fillId="0" borderId="0" xfId="9" applyFont="1" applyFill="1" applyAlignment="1">
      <alignment wrapText="1"/>
    </xf>
    <xf numFmtId="167" fontId="14" fillId="2" borderId="3" xfId="0" applyNumberFormat="1" applyFont="1" applyFill="1" applyBorder="1" applyAlignment="1">
      <alignment vertical="center"/>
    </xf>
    <xf numFmtId="167" fontId="13" fillId="2" borderId="3" xfId="0" applyNumberFormat="1" applyFont="1" applyFill="1" applyBorder="1" applyAlignment="1">
      <alignment vertical="center"/>
    </xf>
    <xf numFmtId="167" fontId="13" fillId="0" borderId="3" xfId="0" applyNumberFormat="1" applyFont="1" applyFill="1" applyBorder="1" applyAlignment="1">
      <alignment vertical="center"/>
    </xf>
    <xf numFmtId="169" fontId="1" fillId="0" borderId="0" xfId="15" applyNumberFormat="1" applyFont="1" applyFill="1" applyBorder="1" applyAlignment="1"/>
    <xf numFmtId="167" fontId="1" fillId="0" borderId="6" xfId="12" applyNumberFormat="1" applyFont="1" applyFill="1" applyBorder="1" applyAlignment="1">
      <alignment horizontal="center"/>
    </xf>
    <xf numFmtId="167" fontId="1" fillId="2" borderId="7" xfId="12" applyNumberFormat="1" applyFont="1" applyFill="1" applyBorder="1" applyAlignment="1"/>
    <xf numFmtId="0" fontId="15" fillId="0" borderId="6" xfId="3" applyFont="1" applyFill="1" applyBorder="1" applyAlignment="1">
      <alignment horizontal="left" vertical="center" wrapText="1"/>
    </xf>
    <xf numFmtId="167" fontId="1" fillId="2" borderId="11" xfId="12" applyNumberFormat="1" applyFont="1" applyFill="1" applyBorder="1" applyAlignment="1"/>
    <xf numFmtId="167" fontId="1" fillId="2" borderId="12" xfId="12" applyNumberFormat="1" applyFont="1" applyFill="1" applyBorder="1" applyAlignment="1"/>
    <xf numFmtId="167" fontId="1" fillId="2" borderId="12" xfId="12" applyNumberFormat="1" applyFont="1" applyFill="1" applyBorder="1" applyAlignment="1">
      <alignment horizontal="right"/>
    </xf>
    <xf numFmtId="4" fontId="1" fillId="0" borderId="0" xfId="0" applyNumberFormat="1" applyFont="1" applyAlignment="1">
      <alignment horizontal="center"/>
    </xf>
    <xf numFmtId="0" fontId="1" fillId="0" borderId="0" xfId="13" applyFont="1" applyAlignment="1">
      <alignment horizontal="center" vertical="center"/>
    </xf>
    <xf numFmtId="0" fontId="1" fillId="0" borderId="0" xfId="13" applyFont="1"/>
    <xf numFmtId="0" fontId="1" fillId="0" borderId="0" xfId="0" applyFont="1" applyAlignment="1">
      <alignment horizontal="left" vertical="center"/>
    </xf>
    <xf numFmtId="0" fontId="1" fillId="4" borderId="0" xfId="0" applyFont="1" applyFill="1" applyAlignment="1">
      <alignment horizontal="left" vertical="center"/>
    </xf>
    <xf numFmtId="0" fontId="21" fillId="0" borderId="0" xfId="0" applyFont="1" applyAlignment="1">
      <alignment horizontal="left" vertical="center"/>
    </xf>
    <xf numFmtId="0" fontId="21" fillId="4" borderId="0" xfId="0" applyFont="1" applyFill="1" applyAlignment="1">
      <alignment horizontal="left" vertical="center"/>
    </xf>
    <xf numFmtId="0" fontId="21" fillId="0" borderId="0" xfId="0" applyFont="1" applyAlignment="1">
      <alignment horizontal="left" vertical="center" wrapText="1"/>
    </xf>
    <xf numFmtId="3" fontId="1" fillId="0" borderId="0" xfId="0" applyNumberFormat="1" applyFont="1" applyAlignment="1">
      <alignment horizontal="center"/>
    </xf>
    <xf numFmtId="3" fontId="1" fillId="0" borderId="0" xfId="13" applyNumberFormat="1" applyFont="1" applyAlignment="1">
      <alignment horizontal="center"/>
    </xf>
    <xf numFmtId="171" fontId="22" fillId="3" borderId="13" xfId="0" applyNumberFormat="1" applyFont="1" applyFill="1" applyBorder="1" applyAlignment="1" applyProtection="1">
      <alignment horizontal="center" vertical="center"/>
    </xf>
    <xf numFmtId="171" fontId="22" fillId="2" borderId="13" xfId="0" applyNumberFormat="1" applyFont="1" applyFill="1" applyBorder="1" applyAlignment="1" applyProtection="1">
      <alignment horizontal="center" vertical="center"/>
    </xf>
    <xf numFmtId="171" fontId="22" fillId="2" borderId="14" xfId="0" applyNumberFormat="1" applyFont="1" applyFill="1" applyBorder="1" applyAlignment="1" applyProtection="1">
      <alignment horizontal="center" vertical="center" wrapText="1"/>
    </xf>
  </cellXfs>
  <cellStyles count="17">
    <cellStyle name="Comma_2231 IAS Financial Statements - Sep-30, 2001" xfId="1"/>
    <cellStyle name="Comma_ATF_31.11.07_F2_14 January 2008" xfId="2"/>
    <cellStyle name="Normal 2 2" xfId="3"/>
    <cellStyle name="Normal 2 2 2" xfId="12"/>
    <cellStyle name="Normal 6" xfId="4"/>
    <cellStyle name="Normal_ATF Bank_2008_M_Securities_WP_DI" xfId="5"/>
    <cellStyle name="Normal_CAP" xfId="13"/>
    <cellStyle name="Normal_JSCB Kyrgyzstan_2005_TB" xfId="6"/>
    <cellStyle name="Normal_Worksheet in   Fs" xfId="7"/>
    <cellStyle name="Normal_Worksheet in (C) 2243 IAS Transformation schedule 2003 &amp; Notes to FS - info for Memo" xfId="8"/>
    <cellStyle name="Обычный" xfId="0" builtinId="0"/>
    <cellStyle name="Обычный 2" xfId="9"/>
    <cellStyle name="Обычный 3" xfId="16"/>
    <cellStyle name="Обычный 4" xfId="14"/>
    <cellStyle name="Финансовый" xfId="15" builtinId="3"/>
    <cellStyle name="Финансовый 2" xfId="10"/>
    <cellStyle name="Финансовый 3" xfId="11"/>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63;&#1099;&#1085;&#1072;&#1088;%20&#1046;&#1091;&#1084;&#1072;&#1073;&#1077;&#1082;&#1086;&#1074;&#1072;/&#1060;&#1080;&#1085;%20&#1086;&#1090;&#1095;&#1077;&#1090;/2022/&#1060;&#1054;%20&#1084;&#1072;&#1088;&#1072;&#1090;/&#1060;&#1080;&#1085;%20&#1086;&#1090;&#1095;&#1077;&#1090;%20&#1079;&#1072;%2003.2022&#1075;%20(&#1053;&#1041;&#1050;&#1056;,%20&#1052;&#1057;&#1060;&#105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офп"/>
      <sheetName val=" МСФО офп"/>
      <sheetName val="Лист3"/>
      <sheetName val="осп"/>
      <sheetName val="МСФО осп"/>
      <sheetName val="310322-ДК"/>
      <sheetName val="Лист1"/>
    </sheetNames>
    <sheetDataSet>
      <sheetData sheetId="0" refreshError="1"/>
      <sheetData sheetId="1" refreshError="1"/>
      <sheetData sheetId="2" refreshError="1">
        <row r="3">
          <cell r="B3">
            <v>0</v>
          </cell>
        </row>
        <row r="6">
          <cell r="B6">
            <v>-538075</v>
          </cell>
        </row>
        <row r="9">
          <cell r="B9">
            <v>-6</v>
          </cell>
        </row>
      </sheetData>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5"/>
  <sheetViews>
    <sheetView topLeftCell="A46" zoomScale="130" zoomScaleNormal="130" workbookViewId="0">
      <selection activeCell="G60" sqref="G60"/>
    </sheetView>
  </sheetViews>
  <sheetFormatPr defaultRowHeight="12.75" x14ac:dyDescent="0.2"/>
  <cols>
    <col min="1" max="1" width="37.42578125" style="52" customWidth="1"/>
    <col min="2" max="2" width="15" style="17" bestFit="1" customWidth="1"/>
    <col min="3" max="3" width="13.140625" style="17" customWidth="1"/>
    <col min="4" max="4" width="13.85546875" style="17" customWidth="1"/>
    <col min="5" max="5" width="4.28515625" style="17" customWidth="1"/>
    <col min="6" max="16384" width="9.140625" style="17"/>
  </cols>
  <sheetData>
    <row r="1" spans="1:5" x14ac:dyDescent="0.2">
      <c r="A1" s="16" t="s">
        <v>111</v>
      </c>
    </row>
    <row r="2" spans="1:5" x14ac:dyDescent="0.2">
      <c r="A2" s="16"/>
    </row>
    <row r="3" spans="1:5" x14ac:dyDescent="0.2">
      <c r="A3" s="16" t="s">
        <v>47</v>
      </c>
    </row>
    <row r="4" spans="1:5" ht="12.75" customHeight="1" x14ac:dyDescent="0.2">
      <c r="A4" s="18" t="s">
        <v>135</v>
      </c>
      <c r="B4" s="19"/>
      <c r="C4" s="19"/>
      <c r="D4" s="19"/>
    </row>
    <row r="5" spans="1:5" s="22" customFormat="1" ht="25.5" x14ac:dyDescent="0.2">
      <c r="A5" s="20"/>
      <c r="B5" s="21" t="s">
        <v>136</v>
      </c>
      <c r="C5" s="21" t="s">
        <v>122</v>
      </c>
      <c r="D5" s="21" t="s">
        <v>123</v>
      </c>
      <c r="E5" s="17"/>
    </row>
    <row r="6" spans="1:5" ht="13.5" thickBot="1" x14ac:dyDescent="0.25">
      <c r="A6" s="23"/>
      <c r="B6" s="24" t="s">
        <v>8</v>
      </c>
      <c r="C6" s="24" t="s">
        <v>8</v>
      </c>
      <c r="D6" s="24" t="s">
        <v>8</v>
      </c>
    </row>
    <row r="7" spans="1:5" x14ac:dyDescent="0.2">
      <c r="A7" s="18" t="s">
        <v>7</v>
      </c>
      <c r="B7" s="25"/>
      <c r="C7" s="25"/>
      <c r="D7" s="25"/>
    </row>
    <row r="8" spans="1:5" x14ac:dyDescent="0.2">
      <c r="A8" s="26" t="s">
        <v>25</v>
      </c>
      <c r="B8" s="134">
        <v>2933402</v>
      </c>
      <c r="C8" s="134">
        <v>2683406.8829899998</v>
      </c>
      <c r="D8" s="134">
        <v>3465215</v>
      </c>
    </row>
    <row r="9" spans="1:5" x14ac:dyDescent="0.2">
      <c r="A9" s="27" t="s">
        <v>0</v>
      </c>
      <c r="B9" s="134">
        <v>1887623</v>
      </c>
      <c r="C9" s="134">
        <v>597740</v>
      </c>
      <c r="D9" s="134">
        <v>1254977</v>
      </c>
    </row>
    <row r="10" spans="1:5" x14ac:dyDescent="0.2">
      <c r="A10" s="27" t="s">
        <v>24</v>
      </c>
      <c r="B10" s="134">
        <v>3835772</v>
      </c>
      <c r="C10" s="134">
        <v>1006595.81166</v>
      </c>
      <c r="D10" s="134">
        <v>5605536</v>
      </c>
    </row>
    <row r="11" spans="1:5" x14ac:dyDescent="0.2">
      <c r="A11" s="32" t="s">
        <v>139</v>
      </c>
      <c r="B11" s="135">
        <v>-5030</v>
      </c>
      <c r="C11" s="135">
        <v>-5370</v>
      </c>
      <c r="D11" s="135">
        <v>-5414</v>
      </c>
    </row>
    <row r="12" spans="1:5" ht="25.5" x14ac:dyDescent="0.2">
      <c r="A12" s="28" t="s">
        <v>112</v>
      </c>
      <c r="B12" s="29">
        <f>B10+B11</f>
        <v>3830742</v>
      </c>
      <c r="C12" s="29">
        <f>C10+C11</f>
        <v>1001225.81166</v>
      </c>
      <c r="D12" s="29">
        <f>D10+D11</f>
        <v>5600122</v>
      </c>
    </row>
    <row r="13" spans="1:5" x14ac:dyDescent="0.2">
      <c r="A13" s="18" t="s">
        <v>106</v>
      </c>
      <c r="B13" s="29">
        <f>B8+B9+B12</f>
        <v>8651767</v>
      </c>
      <c r="C13" s="29">
        <f>C8+C9+C12</f>
        <v>4282372.69465</v>
      </c>
      <c r="D13" s="29">
        <f>D8+D9+D12</f>
        <v>10320314</v>
      </c>
    </row>
    <row r="14" spans="1:5" s="30" customFormat="1" ht="25.5" x14ac:dyDescent="0.2">
      <c r="A14" s="31" t="s">
        <v>137</v>
      </c>
      <c r="B14" s="136">
        <v>373261</v>
      </c>
      <c r="C14" s="136">
        <v>785738</v>
      </c>
      <c r="D14" s="136">
        <v>777092</v>
      </c>
      <c r="E14" s="17"/>
    </row>
    <row r="15" spans="1:5" s="30" customFormat="1" ht="25.5" x14ac:dyDescent="0.2">
      <c r="A15" s="31" t="s">
        <v>138</v>
      </c>
      <c r="B15" s="134">
        <v>142810</v>
      </c>
      <c r="C15" s="134">
        <v>87390</v>
      </c>
      <c r="D15" s="134">
        <v>204842</v>
      </c>
      <c r="E15" s="17"/>
    </row>
    <row r="16" spans="1:5" x14ac:dyDescent="0.2">
      <c r="A16" s="26" t="s">
        <v>23</v>
      </c>
      <c r="B16" s="134">
        <v>280849</v>
      </c>
      <c r="C16" s="134">
        <v>220345</v>
      </c>
      <c r="D16" s="134">
        <v>227596</v>
      </c>
    </row>
    <row r="17" spans="1:4" x14ac:dyDescent="0.2">
      <c r="A17" s="32" t="s">
        <v>139</v>
      </c>
      <c r="B17" s="135">
        <f>[1]Лист3!B3</f>
        <v>0</v>
      </c>
      <c r="C17" s="137">
        <v>-34</v>
      </c>
      <c r="D17" s="135">
        <v>0</v>
      </c>
    </row>
    <row r="18" spans="1:4" x14ac:dyDescent="0.2">
      <c r="A18" s="28" t="s">
        <v>114</v>
      </c>
      <c r="B18" s="29">
        <f>B16+B17</f>
        <v>280849</v>
      </c>
      <c r="C18" s="29">
        <f>C16+C17</f>
        <v>220311</v>
      </c>
      <c r="D18" s="29">
        <f>D16+D17</f>
        <v>227596</v>
      </c>
    </row>
    <row r="19" spans="1:4" x14ac:dyDescent="0.2">
      <c r="A19" s="26" t="s">
        <v>22</v>
      </c>
      <c r="B19" s="134">
        <f>9356956+24913</f>
        <v>9381869</v>
      </c>
      <c r="C19" s="138">
        <f>8735302</f>
        <v>8735302</v>
      </c>
      <c r="D19" s="134">
        <v>9367811</v>
      </c>
    </row>
    <row r="20" spans="1:4" x14ac:dyDescent="0.2">
      <c r="A20" s="32" t="s">
        <v>139</v>
      </c>
      <c r="B20" s="135">
        <f>[1]Лист3!B6</f>
        <v>-538075</v>
      </c>
      <c r="C20" s="137">
        <v>-462232</v>
      </c>
      <c r="D20" s="135">
        <v>-490035</v>
      </c>
    </row>
    <row r="21" spans="1:4" x14ac:dyDescent="0.2">
      <c r="A21" s="28" t="s">
        <v>113</v>
      </c>
      <c r="B21" s="34">
        <f>B19+B20</f>
        <v>8843794</v>
      </c>
      <c r="C21" s="34">
        <f>C19+C20</f>
        <v>8273070</v>
      </c>
      <c r="D21" s="34">
        <f>D19+D20</f>
        <v>8877776</v>
      </c>
    </row>
    <row r="22" spans="1:4" x14ac:dyDescent="0.2">
      <c r="A22" s="35" t="s">
        <v>48</v>
      </c>
      <c r="B22" s="29">
        <f>B18+B21</f>
        <v>9124643</v>
      </c>
      <c r="C22" s="29">
        <f>C18+C21</f>
        <v>8493381</v>
      </c>
      <c r="D22" s="29">
        <f>D18+D21</f>
        <v>9105372</v>
      </c>
    </row>
    <row r="23" spans="1:4" ht="25.5" x14ac:dyDescent="0.2">
      <c r="A23" s="31" t="s">
        <v>140</v>
      </c>
      <c r="B23" s="136">
        <v>1053</v>
      </c>
      <c r="C23" s="135">
        <v>0</v>
      </c>
      <c r="D23" s="135">
        <v>0</v>
      </c>
    </row>
    <row r="24" spans="1:4" x14ac:dyDescent="0.2">
      <c r="A24" s="32" t="s">
        <v>139</v>
      </c>
      <c r="B24" s="135">
        <f>[1]Лист3!B9</f>
        <v>-6</v>
      </c>
      <c r="C24" s="135">
        <v>0</v>
      </c>
      <c r="D24" s="135">
        <v>0</v>
      </c>
    </row>
    <row r="25" spans="1:4" ht="25.5" x14ac:dyDescent="0.2">
      <c r="A25" s="22" t="s">
        <v>141</v>
      </c>
      <c r="B25" s="163">
        <f>SUM(B23:B24)</f>
        <v>1047</v>
      </c>
      <c r="C25" s="135">
        <v>0</v>
      </c>
      <c r="D25" s="135">
        <v>0</v>
      </c>
    </row>
    <row r="26" spans="1:4" ht="25.5" x14ac:dyDescent="0.2">
      <c r="A26" s="22" t="s">
        <v>21</v>
      </c>
      <c r="B26" s="135">
        <v>90152</v>
      </c>
      <c r="C26" s="135">
        <v>1103</v>
      </c>
      <c r="D26" s="135">
        <v>1148</v>
      </c>
    </row>
    <row r="27" spans="1:4" x14ac:dyDescent="0.2">
      <c r="A27" s="36" t="s">
        <v>110</v>
      </c>
      <c r="B27" s="135">
        <v>51685</v>
      </c>
      <c r="C27" s="135">
        <v>0</v>
      </c>
      <c r="D27" s="135">
        <v>0</v>
      </c>
    </row>
    <row r="28" spans="1:4" x14ac:dyDescent="0.2">
      <c r="A28" s="36" t="s">
        <v>142</v>
      </c>
      <c r="B28" s="134">
        <v>545716</v>
      </c>
      <c r="C28" s="134">
        <v>465461</v>
      </c>
      <c r="D28" s="134">
        <v>545371</v>
      </c>
    </row>
    <row r="29" spans="1:4" x14ac:dyDescent="0.2">
      <c r="A29" s="36" t="s">
        <v>143</v>
      </c>
      <c r="B29" s="134">
        <v>294044</v>
      </c>
      <c r="C29" s="134">
        <v>205575</v>
      </c>
      <c r="D29" s="134">
        <v>262110</v>
      </c>
    </row>
    <row r="30" spans="1:4" x14ac:dyDescent="0.2">
      <c r="A30" s="26" t="s">
        <v>144</v>
      </c>
      <c r="B30" s="134">
        <v>25175</v>
      </c>
      <c r="C30" s="134">
        <v>39766</v>
      </c>
      <c r="D30" s="134">
        <v>34027</v>
      </c>
    </row>
    <row r="31" spans="1:4" ht="13.5" customHeight="1" x14ac:dyDescent="0.2">
      <c r="A31" s="37" t="s">
        <v>20</v>
      </c>
      <c r="B31" s="134">
        <f>463454</f>
        <v>463454</v>
      </c>
      <c r="C31" s="134">
        <f>553958-6540</f>
        <v>547418</v>
      </c>
      <c r="D31" s="134">
        <v>562515</v>
      </c>
    </row>
    <row r="32" spans="1:4" ht="13.5" thickBot="1" x14ac:dyDescent="0.25">
      <c r="A32" s="38" t="s">
        <v>15</v>
      </c>
      <c r="B32" s="39">
        <f>B13+B14+B15+B22+B25+B27+B30+B31+B29+B28+B26</f>
        <v>19763754</v>
      </c>
      <c r="C32" s="39">
        <f t="shared" ref="C32:D32" si="0">C13+C14+C15+C22+C25+C27+C30+C31+C29+C28+C26</f>
        <v>14908204.69465</v>
      </c>
      <c r="D32" s="39">
        <f t="shared" si="0"/>
        <v>21812791</v>
      </c>
    </row>
    <row r="33" spans="1:4" ht="13.5" thickTop="1" x14ac:dyDescent="0.2">
      <c r="A33" s="18"/>
      <c r="B33" s="40"/>
      <c r="C33" s="40"/>
      <c r="D33" s="40"/>
    </row>
    <row r="34" spans="1:4" x14ac:dyDescent="0.2">
      <c r="A34" s="23" t="s">
        <v>9</v>
      </c>
      <c r="B34" s="41"/>
      <c r="C34" s="41"/>
      <c r="D34" s="41"/>
    </row>
    <row r="35" spans="1:4" ht="25.5" x14ac:dyDescent="0.2">
      <c r="A35" s="164" t="s">
        <v>108</v>
      </c>
      <c r="B35" s="134">
        <v>480281</v>
      </c>
      <c r="C35" s="136">
        <v>482944</v>
      </c>
      <c r="D35" s="136">
        <v>17040239</v>
      </c>
    </row>
    <row r="36" spans="1:4" x14ac:dyDescent="0.2">
      <c r="A36" s="37" t="s">
        <v>13</v>
      </c>
      <c r="B36" s="136">
        <v>14507252.1</v>
      </c>
      <c r="C36" s="136">
        <v>10070263</v>
      </c>
      <c r="D36" s="134">
        <v>363711</v>
      </c>
    </row>
    <row r="37" spans="1:4" x14ac:dyDescent="0.2">
      <c r="A37" s="37" t="s">
        <v>14</v>
      </c>
      <c r="B37" s="134">
        <v>1464941</v>
      </c>
      <c r="C37" s="134">
        <v>1595773</v>
      </c>
      <c r="D37" s="134">
        <v>1463450</v>
      </c>
    </row>
    <row r="38" spans="1:4" x14ac:dyDescent="0.2">
      <c r="A38" s="37" t="s">
        <v>12</v>
      </c>
      <c r="B38" s="134">
        <v>19751</v>
      </c>
      <c r="C38" s="138">
        <v>1200</v>
      </c>
      <c r="D38" s="139">
        <v>0</v>
      </c>
    </row>
    <row r="39" spans="1:4" x14ac:dyDescent="0.2">
      <c r="A39" s="26" t="s">
        <v>1</v>
      </c>
      <c r="B39" s="134">
        <f>8755+8671-2024+428</f>
        <v>15830</v>
      </c>
      <c r="C39" s="139">
        <v>24189</v>
      </c>
      <c r="D39" s="139">
        <v>8671</v>
      </c>
    </row>
    <row r="40" spans="1:4" ht="25.5" x14ac:dyDescent="0.2">
      <c r="A40" s="31" t="s">
        <v>11</v>
      </c>
      <c r="B40" s="139">
        <v>203553</v>
      </c>
      <c r="C40" s="139">
        <v>159846</v>
      </c>
      <c r="D40" s="139">
        <v>81636</v>
      </c>
    </row>
    <row r="41" spans="1:4" x14ac:dyDescent="0.2">
      <c r="A41" s="26" t="s">
        <v>107</v>
      </c>
      <c r="B41" s="139" t="s">
        <v>73</v>
      </c>
      <c r="C41" s="139">
        <v>0</v>
      </c>
      <c r="D41" s="139">
        <v>0</v>
      </c>
    </row>
    <row r="42" spans="1:4" x14ac:dyDescent="0.2">
      <c r="A42" s="26" t="s">
        <v>124</v>
      </c>
      <c r="B42" s="139">
        <v>27066</v>
      </c>
      <c r="C42" s="138">
        <v>41156</v>
      </c>
      <c r="D42" s="134">
        <v>36337</v>
      </c>
    </row>
    <row r="43" spans="1:4" x14ac:dyDescent="0.2">
      <c r="A43" s="27" t="s">
        <v>10</v>
      </c>
      <c r="B43" s="165">
        <v>518449</v>
      </c>
      <c r="C43" s="42">
        <v>393917</v>
      </c>
      <c r="D43" s="136">
        <v>466020</v>
      </c>
    </row>
    <row r="44" spans="1:4" x14ac:dyDescent="0.2">
      <c r="A44" s="38" t="s">
        <v>16</v>
      </c>
      <c r="B44" s="43">
        <f>SUM(B35:B43)</f>
        <v>17237123.100000001</v>
      </c>
      <c r="C44" s="43">
        <f>SUM(C35:C43)</f>
        <v>12769288</v>
      </c>
      <c r="D44" s="43">
        <f>SUM(D35:D43)</f>
        <v>19460064</v>
      </c>
    </row>
    <row r="45" spans="1:4" x14ac:dyDescent="0.2">
      <c r="A45" s="26"/>
      <c r="B45" s="31"/>
      <c r="C45" s="31"/>
      <c r="D45" s="31"/>
    </row>
    <row r="46" spans="1:4" ht="12.75" customHeight="1" x14ac:dyDescent="0.2">
      <c r="A46" s="23" t="s">
        <v>17</v>
      </c>
      <c r="B46" s="44"/>
      <c r="C46" s="44"/>
      <c r="D46" s="44"/>
    </row>
    <row r="47" spans="1:4" x14ac:dyDescent="0.2">
      <c r="A47" s="37" t="s">
        <v>2</v>
      </c>
      <c r="B47" s="134">
        <v>1936748</v>
      </c>
      <c r="C47" s="134">
        <v>1734163</v>
      </c>
      <c r="D47" s="134">
        <v>1936748</v>
      </c>
    </row>
    <row r="48" spans="1:4" x14ac:dyDescent="0.2">
      <c r="A48" s="45" t="s">
        <v>85</v>
      </c>
      <c r="B48" s="139">
        <v>0</v>
      </c>
      <c r="C48" s="139">
        <v>0</v>
      </c>
      <c r="D48" s="139">
        <v>0</v>
      </c>
    </row>
    <row r="49" spans="1:4" x14ac:dyDescent="0.2">
      <c r="A49" s="37" t="s">
        <v>3</v>
      </c>
      <c r="B49" s="140">
        <v>589883</v>
      </c>
      <c r="C49" s="140">
        <v>404754</v>
      </c>
      <c r="D49" s="140">
        <v>415979</v>
      </c>
    </row>
    <row r="50" spans="1:4" x14ac:dyDescent="0.2">
      <c r="A50" s="23" t="s">
        <v>18</v>
      </c>
      <c r="B50" s="46">
        <f>SUM(B47:B49)</f>
        <v>2526631</v>
      </c>
      <c r="C50" s="46">
        <f>SUM(C47:C49)</f>
        <v>2138917</v>
      </c>
      <c r="D50" s="46">
        <f>SUM(D47:D49)</f>
        <v>2352727</v>
      </c>
    </row>
    <row r="51" spans="1:4" x14ac:dyDescent="0.2">
      <c r="A51" s="18"/>
      <c r="B51" s="47"/>
      <c r="C51" s="47"/>
      <c r="D51" s="47"/>
    </row>
    <row r="52" spans="1:4" ht="13.5" thickBot="1" x14ac:dyDescent="0.25">
      <c r="A52" s="48" t="s">
        <v>19</v>
      </c>
      <c r="B52" s="49">
        <f>B44+B50</f>
        <v>19763754.100000001</v>
      </c>
      <c r="C52" s="49">
        <f>C44+C50</f>
        <v>14908205</v>
      </c>
      <c r="D52" s="49">
        <f>D44+D50</f>
        <v>21812791</v>
      </c>
    </row>
    <row r="53" spans="1:4" ht="13.5" thickTop="1" x14ac:dyDescent="0.2">
      <c r="A53" s="26"/>
    </row>
    <row r="54" spans="1:4" x14ac:dyDescent="0.2">
      <c r="A54" s="50"/>
      <c r="B54" s="51"/>
      <c r="C54" s="51"/>
      <c r="D54" s="51"/>
    </row>
    <row r="57" spans="1:4" x14ac:dyDescent="0.2">
      <c r="A57" s="52" t="s">
        <v>49</v>
      </c>
      <c r="B57" s="53"/>
      <c r="C57" s="52" t="s">
        <v>49</v>
      </c>
      <c r="D57" s="53"/>
    </row>
    <row r="58" spans="1:4" x14ac:dyDescent="0.2">
      <c r="A58" s="16" t="s">
        <v>126</v>
      </c>
      <c r="B58" s="30"/>
      <c r="C58" s="16" t="s">
        <v>50</v>
      </c>
      <c r="D58" s="30"/>
    </row>
    <row r="59" spans="1:4" x14ac:dyDescent="0.2">
      <c r="A59" s="16" t="s">
        <v>127</v>
      </c>
      <c r="B59" s="30"/>
      <c r="C59" s="16" t="s">
        <v>51</v>
      </c>
      <c r="D59" s="30"/>
    </row>
    <row r="62" spans="1:4" x14ac:dyDescent="0.2">
      <c r="A62" s="52" t="s">
        <v>131</v>
      </c>
    </row>
    <row r="63" spans="1:4" ht="39" customHeight="1" x14ac:dyDescent="0.2">
      <c r="A63" s="22" t="s">
        <v>128</v>
      </c>
      <c r="B63" s="145">
        <v>0</v>
      </c>
      <c r="C63" s="145">
        <v>-10958</v>
      </c>
      <c r="D63" s="146">
        <v>0</v>
      </c>
    </row>
    <row r="64" spans="1:4" ht="38.25" x14ac:dyDescent="0.2">
      <c r="A64" s="22" t="s">
        <v>129</v>
      </c>
      <c r="B64" s="145">
        <v>-630131</v>
      </c>
      <c r="C64" s="145">
        <v>-539023</v>
      </c>
      <c r="D64" s="166">
        <v>-578832</v>
      </c>
    </row>
    <row r="65" spans="1:4" ht="38.25" x14ac:dyDescent="0.2">
      <c r="A65" s="22" t="s">
        <v>130</v>
      </c>
      <c r="B65" s="145">
        <v>12748</v>
      </c>
      <c r="C65" s="145">
        <v>9431</v>
      </c>
      <c r="D65" s="147">
        <v>11372</v>
      </c>
    </row>
  </sheetData>
  <phoneticPr fontId="0" type="noConversion"/>
  <pageMargins left="0.75" right="0.75" top="1" bottom="1" header="0.5" footer="0.5"/>
  <pageSetup paperSize="9" scale="76"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zoomScale="130" zoomScaleNormal="130" workbookViewId="0">
      <selection activeCell="D40" sqref="D40"/>
    </sheetView>
  </sheetViews>
  <sheetFormatPr defaultRowHeight="12.75" x14ac:dyDescent="0.2"/>
  <cols>
    <col min="1" max="1" width="43.42578125" style="80" customWidth="1"/>
    <col min="2" max="2" width="12" style="54" customWidth="1"/>
    <col min="3" max="3" width="12.140625" style="54" customWidth="1"/>
    <col min="4" max="4" width="17" style="54" customWidth="1"/>
    <col min="5" max="6" width="9.140625" style="54"/>
    <col min="7" max="7" width="24.5703125" style="54" customWidth="1"/>
    <col min="8" max="16384" width="9.140625" style="54"/>
  </cols>
  <sheetData>
    <row r="1" spans="1:3" x14ac:dyDescent="0.2">
      <c r="A1" s="16" t="s">
        <v>46</v>
      </c>
    </row>
    <row r="2" spans="1:3" x14ac:dyDescent="0.2">
      <c r="A2" s="16"/>
    </row>
    <row r="3" spans="1:3" x14ac:dyDescent="0.2">
      <c r="A3" s="16" t="s">
        <v>26</v>
      </c>
      <c r="B3" s="55"/>
      <c r="C3" s="55"/>
    </row>
    <row r="4" spans="1:3" x14ac:dyDescent="0.2">
      <c r="A4" s="18" t="s">
        <v>145</v>
      </c>
      <c r="B4" s="56"/>
      <c r="C4" s="56"/>
    </row>
    <row r="5" spans="1:3" x14ac:dyDescent="0.2">
      <c r="A5" s="57"/>
      <c r="B5" s="56"/>
      <c r="C5" s="56"/>
    </row>
    <row r="6" spans="1:3" ht="25.5" x14ac:dyDescent="0.2">
      <c r="A6" s="20"/>
      <c r="B6" s="58" t="s">
        <v>146</v>
      </c>
      <c r="C6" s="58" t="s">
        <v>147</v>
      </c>
    </row>
    <row r="7" spans="1:3" ht="13.5" thickBot="1" x14ac:dyDescent="0.25">
      <c r="A7" s="20"/>
      <c r="B7" s="59" t="s">
        <v>8</v>
      </c>
      <c r="C7" s="59" t="s">
        <v>8</v>
      </c>
    </row>
    <row r="8" spans="1:3" ht="25.5" x14ac:dyDescent="0.2">
      <c r="A8" s="167" t="s">
        <v>148</v>
      </c>
      <c r="B8" s="61">
        <v>392904</v>
      </c>
      <c r="C8" s="61">
        <f>359942-16099-23978</f>
        <v>319865</v>
      </c>
    </row>
    <row r="9" spans="1:3" x14ac:dyDescent="0.2">
      <c r="A9" s="20" t="s">
        <v>149</v>
      </c>
      <c r="B9" s="61">
        <v>2121</v>
      </c>
      <c r="C9" s="61" t="s">
        <v>73</v>
      </c>
    </row>
    <row r="10" spans="1:3" x14ac:dyDescent="0.2">
      <c r="A10" s="60" t="s">
        <v>150</v>
      </c>
      <c r="B10" s="61">
        <v>-103888</v>
      </c>
      <c r="C10" s="61">
        <v>-86392</v>
      </c>
    </row>
    <row r="11" spans="1:3" ht="25.5" x14ac:dyDescent="0.2">
      <c r="A11" s="28" t="s">
        <v>151</v>
      </c>
      <c r="B11" s="62">
        <f>SUM(B8:B10)</f>
        <v>291137</v>
      </c>
      <c r="C11" s="63">
        <f>SUM(C8:C10)</f>
        <v>233473</v>
      </c>
    </row>
    <row r="12" spans="1:3" x14ac:dyDescent="0.2">
      <c r="A12" s="33" t="s">
        <v>27</v>
      </c>
      <c r="B12" s="61">
        <v>-31954</v>
      </c>
      <c r="C12" s="141">
        <v>-33502</v>
      </c>
    </row>
    <row r="13" spans="1:3" x14ac:dyDescent="0.2">
      <c r="A13" s="64" t="s">
        <v>4</v>
      </c>
      <c r="B13" s="65">
        <f>B11+B12</f>
        <v>259183</v>
      </c>
      <c r="C13" s="65">
        <f>C11+C12</f>
        <v>199971</v>
      </c>
    </row>
    <row r="14" spans="1:3" x14ac:dyDescent="0.2">
      <c r="A14" s="66" t="s">
        <v>152</v>
      </c>
      <c r="B14" s="168">
        <v>12</v>
      </c>
      <c r="C14" s="169">
        <v>0</v>
      </c>
    </row>
    <row r="15" spans="1:3" x14ac:dyDescent="0.2">
      <c r="A15" s="66" t="s">
        <v>153</v>
      </c>
      <c r="B15" s="168">
        <v>0</v>
      </c>
      <c r="C15" s="169">
        <v>0</v>
      </c>
    </row>
    <row r="16" spans="1:3" ht="25.5" x14ac:dyDescent="0.2">
      <c r="A16" s="143" t="s">
        <v>154</v>
      </c>
      <c r="B16" s="170">
        <f>B14+B15</f>
        <v>12</v>
      </c>
      <c r="C16" s="170">
        <f>C14+C15</f>
        <v>0</v>
      </c>
    </row>
    <row r="17" spans="1:4" ht="25.5" x14ac:dyDescent="0.2">
      <c r="A17" s="143" t="s">
        <v>155</v>
      </c>
      <c r="B17" s="168">
        <v>-6</v>
      </c>
      <c r="C17" s="169">
        <v>0</v>
      </c>
    </row>
    <row r="18" spans="1:4" ht="16.5" customHeight="1" x14ac:dyDescent="0.2">
      <c r="A18" s="143" t="s">
        <v>156</v>
      </c>
      <c r="B18" s="170">
        <f>B16+B17</f>
        <v>6</v>
      </c>
      <c r="C18" s="170">
        <f>C16+C17</f>
        <v>0</v>
      </c>
    </row>
    <row r="19" spans="1:4" x14ac:dyDescent="0.2">
      <c r="A19" s="20" t="s">
        <v>28</v>
      </c>
      <c r="B19" s="61">
        <v>177164</v>
      </c>
      <c r="C19" s="61">
        <v>123308</v>
      </c>
    </row>
    <row r="20" spans="1:4" x14ac:dyDescent="0.2">
      <c r="A20" s="20" t="s">
        <v>29</v>
      </c>
      <c r="B20" s="61">
        <v>-174735</v>
      </c>
      <c r="C20" s="61">
        <v>-82611</v>
      </c>
    </row>
    <row r="21" spans="1:4" ht="25.5" x14ac:dyDescent="0.2">
      <c r="A21" s="167" t="s">
        <v>157</v>
      </c>
      <c r="B21" s="61">
        <v>3481</v>
      </c>
      <c r="C21" s="61">
        <v>16099</v>
      </c>
    </row>
    <row r="22" spans="1:4" x14ac:dyDescent="0.2">
      <c r="A22" s="66" t="s">
        <v>31</v>
      </c>
      <c r="B22" s="61">
        <v>374153</v>
      </c>
      <c r="C22" s="61">
        <v>77702</v>
      </c>
    </row>
    <row r="23" spans="1:4" x14ac:dyDescent="0.2">
      <c r="A23" s="66" t="s">
        <v>158</v>
      </c>
      <c r="B23" s="61">
        <v>-163</v>
      </c>
      <c r="C23" s="61">
        <v>0</v>
      </c>
    </row>
    <row r="24" spans="1:4" x14ac:dyDescent="0.2">
      <c r="A24" s="66" t="s">
        <v>115</v>
      </c>
      <c r="B24" s="142">
        <v>1973</v>
      </c>
      <c r="C24" s="142">
        <v>982</v>
      </c>
      <c r="D24" s="67"/>
    </row>
    <row r="25" spans="1:4" x14ac:dyDescent="0.2">
      <c r="A25" s="64" t="s">
        <v>125</v>
      </c>
      <c r="B25" s="68">
        <f>SUM(B19:B24)</f>
        <v>381873</v>
      </c>
      <c r="C25" s="68">
        <f>SUM(C19:C24)</f>
        <v>135480</v>
      </c>
    </row>
    <row r="26" spans="1:4" x14ac:dyDescent="0.2">
      <c r="A26" s="66"/>
      <c r="B26" s="69"/>
      <c r="C26" s="70"/>
    </row>
    <row r="27" spans="1:4" x14ac:dyDescent="0.2">
      <c r="A27" s="66" t="s">
        <v>159</v>
      </c>
      <c r="B27" s="61">
        <v>-418446</v>
      </c>
      <c r="C27" s="171">
        <v>-301838</v>
      </c>
    </row>
    <row r="28" spans="1:4" ht="25.5" x14ac:dyDescent="0.2">
      <c r="A28" s="143" t="s">
        <v>160</v>
      </c>
      <c r="B28" s="142">
        <v>-28412</v>
      </c>
      <c r="C28" s="172">
        <v>2804</v>
      </c>
    </row>
    <row r="29" spans="1:4" ht="13.5" thickBot="1" x14ac:dyDescent="0.25">
      <c r="A29" s="71" t="s">
        <v>159</v>
      </c>
      <c r="B29" s="72">
        <f>SUM(B27:B28)</f>
        <v>-446858</v>
      </c>
      <c r="C29" s="72">
        <f>SUM(C27:C28)</f>
        <v>-299034</v>
      </c>
    </row>
    <row r="30" spans="1:4" ht="13.5" thickTop="1" x14ac:dyDescent="0.2">
      <c r="A30" s="73"/>
      <c r="B30" s="74"/>
      <c r="C30" s="74"/>
    </row>
    <row r="31" spans="1:4" ht="13.5" thickBot="1" x14ac:dyDescent="0.25">
      <c r="A31" s="76" t="s">
        <v>161</v>
      </c>
      <c r="B31" s="173">
        <f>B13+B25+B29+B18</f>
        <v>194204</v>
      </c>
      <c r="C31" s="173">
        <f>C13+C25+C29+C18</f>
        <v>36417</v>
      </c>
    </row>
    <row r="32" spans="1:4" ht="14.25" thickTop="1" thickBot="1" x14ac:dyDescent="0.25">
      <c r="A32" s="76"/>
      <c r="B32" s="173"/>
      <c r="C32" s="173"/>
    </row>
    <row r="33" spans="1:3" ht="13.5" thickTop="1" x14ac:dyDescent="0.2">
      <c r="A33" s="71" t="s">
        <v>5</v>
      </c>
      <c r="B33" s="144">
        <v>-20300</v>
      </c>
      <c r="C33" s="144">
        <v>-4555</v>
      </c>
    </row>
    <row r="34" spans="1:3" ht="13.5" thickBot="1" x14ac:dyDescent="0.25">
      <c r="A34" s="174" t="s">
        <v>162</v>
      </c>
      <c r="B34" s="175">
        <f>B31+B33</f>
        <v>173904</v>
      </c>
      <c r="C34" s="175">
        <f>C31+C33</f>
        <v>31862</v>
      </c>
    </row>
    <row r="35" spans="1:3" ht="13.5" thickTop="1" x14ac:dyDescent="0.2">
      <c r="A35" s="174"/>
      <c r="B35" s="77"/>
      <c r="C35" s="75"/>
    </row>
    <row r="36" spans="1:3" ht="13.5" thickBot="1" x14ac:dyDescent="0.25">
      <c r="A36" s="78" t="s">
        <v>30</v>
      </c>
      <c r="B36" s="176">
        <f>B34</f>
        <v>173904</v>
      </c>
      <c r="C36" s="177">
        <f>C34</f>
        <v>31862</v>
      </c>
    </row>
    <row r="37" spans="1:3" ht="13.5" thickTop="1" x14ac:dyDescent="0.2">
      <c r="A37" s="79" t="s">
        <v>6</v>
      </c>
      <c r="B37" s="178">
        <f>B36/387349513*1000</f>
        <v>0.44895887089962599</v>
      </c>
      <c r="C37" s="178">
        <f>C36/346832573*1000</f>
        <v>9.1865650692502868E-2</v>
      </c>
    </row>
    <row r="40" spans="1:3" x14ac:dyDescent="0.2">
      <c r="A40" s="52" t="s">
        <v>49</v>
      </c>
      <c r="B40" s="52" t="s">
        <v>49</v>
      </c>
    </row>
    <row r="41" spans="1:3" x14ac:dyDescent="0.2">
      <c r="A41" s="16" t="s">
        <v>126</v>
      </c>
      <c r="B41" s="16" t="s">
        <v>50</v>
      </c>
    </row>
    <row r="42" spans="1:3" x14ac:dyDescent="0.2">
      <c r="A42" s="16" t="s">
        <v>127</v>
      </c>
      <c r="B42" s="16" t="s">
        <v>51</v>
      </c>
    </row>
    <row r="45" spans="1:3" ht="25.5" x14ac:dyDescent="0.2">
      <c r="A45" s="148" t="s">
        <v>132</v>
      </c>
      <c r="B45" s="149">
        <v>168312</v>
      </c>
      <c r="C45" s="149">
        <v>37230</v>
      </c>
    </row>
    <row r="46" spans="1:3" ht="25.5" x14ac:dyDescent="0.2">
      <c r="A46" s="148" t="s">
        <v>133</v>
      </c>
      <c r="B46" s="178">
        <f>B45/387349513*1000</f>
        <v>0.43452229666285913</v>
      </c>
      <c r="C46" s="178">
        <f>C45/346832573*1000</f>
        <v>0.10734285905724317</v>
      </c>
    </row>
  </sheetData>
  <pageMargins left="0.70866141732283472" right="0.70866141732283472" top="0.74803149606299213" bottom="0.74803149606299213" header="0.31496062992125984" footer="0.31496062992125984"/>
  <pageSetup paperSize="9" scale="8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7"/>
  <sheetViews>
    <sheetView topLeftCell="A34" workbookViewId="0">
      <selection activeCell="C56" sqref="C56:C57"/>
    </sheetView>
  </sheetViews>
  <sheetFormatPr defaultRowHeight="12.75" x14ac:dyDescent="0.2"/>
  <cols>
    <col min="1" max="1" width="56.28515625" style="45" bestFit="1" customWidth="1"/>
    <col min="2" max="2" width="19.5703125" style="45" customWidth="1"/>
    <col min="3" max="3" width="18" style="45" customWidth="1"/>
    <col min="4" max="16384" width="9.140625" style="45"/>
  </cols>
  <sheetData>
    <row r="1" spans="1:3" x14ac:dyDescent="0.2">
      <c r="A1" s="16" t="s">
        <v>46</v>
      </c>
      <c r="B1" s="81"/>
      <c r="C1" s="81"/>
    </row>
    <row r="2" spans="1:3" x14ac:dyDescent="0.2">
      <c r="A2" s="16"/>
      <c r="B2" s="81"/>
      <c r="C2" s="81"/>
    </row>
    <row r="3" spans="1:3" x14ac:dyDescent="0.2">
      <c r="A3" s="82" t="s">
        <v>52</v>
      </c>
      <c r="B3" s="81"/>
      <c r="C3" s="81"/>
    </row>
    <row r="4" spans="1:3" x14ac:dyDescent="0.2">
      <c r="A4" s="82" t="s">
        <v>145</v>
      </c>
      <c r="B4" s="83"/>
      <c r="C4" s="83"/>
    </row>
    <row r="5" spans="1:3" x14ac:dyDescent="0.2">
      <c r="A5" s="81"/>
      <c r="B5" s="83"/>
      <c r="C5" s="83"/>
    </row>
    <row r="6" spans="1:3" ht="25.5" x14ac:dyDescent="0.2">
      <c r="A6" s="155"/>
      <c r="B6" s="89" t="s">
        <v>163</v>
      </c>
      <c r="C6" s="89" t="s">
        <v>164</v>
      </c>
    </row>
    <row r="7" spans="1:3" x14ac:dyDescent="0.2">
      <c r="A7" s="156"/>
      <c r="B7" s="90" t="s">
        <v>8</v>
      </c>
      <c r="C7" s="89" t="s">
        <v>8</v>
      </c>
    </row>
    <row r="8" spans="1:3" x14ac:dyDescent="0.2">
      <c r="A8" s="91" t="s">
        <v>32</v>
      </c>
      <c r="B8" s="92"/>
      <c r="C8" s="92"/>
    </row>
    <row r="9" spans="1:3" x14ac:dyDescent="0.2">
      <c r="A9" s="93" t="s">
        <v>33</v>
      </c>
      <c r="B9" s="11">
        <v>425854</v>
      </c>
      <c r="C9" s="11">
        <v>343546</v>
      </c>
    </row>
    <row r="10" spans="1:3" x14ac:dyDescent="0.2">
      <c r="A10" s="93" t="s">
        <v>34</v>
      </c>
      <c r="B10" s="11">
        <v>-101899</v>
      </c>
      <c r="C10" s="11">
        <v>-87251</v>
      </c>
    </row>
    <row r="11" spans="1:3" x14ac:dyDescent="0.2">
      <c r="A11" s="93" t="s">
        <v>28</v>
      </c>
      <c r="B11" s="11">
        <v>167425</v>
      </c>
      <c r="C11" s="11">
        <v>125646</v>
      </c>
    </row>
    <row r="12" spans="1:3" x14ac:dyDescent="0.2">
      <c r="A12" s="93" t="s">
        <v>35</v>
      </c>
      <c r="B12" s="11">
        <v>-174735</v>
      </c>
      <c r="C12" s="11">
        <v>-82611</v>
      </c>
    </row>
    <row r="13" spans="1:3" x14ac:dyDescent="0.2">
      <c r="A13" s="93" t="s">
        <v>165</v>
      </c>
      <c r="B13" s="11">
        <v>402643</v>
      </c>
      <c r="C13" s="11">
        <v>77642</v>
      </c>
    </row>
    <row r="14" spans="1:3" ht="25.5" x14ac:dyDescent="0.2">
      <c r="A14" s="94" t="s">
        <v>166</v>
      </c>
      <c r="B14" s="13">
        <v>3481</v>
      </c>
      <c r="C14" s="179" t="s">
        <v>73</v>
      </c>
    </row>
    <row r="15" spans="1:3" x14ac:dyDescent="0.2">
      <c r="A15" s="94" t="s">
        <v>167</v>
      </c>
      <c r="B15" s="12">
        <v>10095</v>
      </c>
      <c r="C15" s="180">
        <v>4592</v>
      </c>
    </row>
    <row r="16" spans="1:3" x14ac:dyDescent="0.2">
      <c r="A16" s="94" t="s">
        <v>36</v>
      </c>
      <c r="B16" s="12">
        <v>-343453</v>
      </c>
      <c r="C16" s="12">
        <v>-208738</v>
      </c>
    </row>
    <row r="17" spans="1:8" ht="25.5" x14ac:dyDescent="0.2">
      <c r="A17" s="94" t="s">
        <v>37</v>
      </c>
      <c r="B17" s="85">
        <f>SUM(B9:B16)</f>
        <v>389411</v>
      </c>
      <c r="C17" s="85">
        <f>SUM(C9:C16)</f>
        <v>172826</v>
      </c>
      <c r="G17" s="99"/>
      <c r="H17" s="99"/>
    </row>
    <row r="18" spans="1:8" x14ac:dyDescent="0.2">
      <c r="A18" s="95" t="s">
        <v>168</v>
      </c>
      <c r="B18" s="84"/>
      <c r="C18" s="84"/>
      <c r="G18" s="99"/>
      <c r="H18" s="99"/>
    </row>
    <row r="19" spans="1:8" x14ac:dyDescent="0.2">
      <c r="A19" s="94" t="s">
        <v>21</v>
      </c>
      <c r="B19" s="13">
        <v>-89004</v>
      </c>
      <c r="C19" s="13">
        <v>3423</v>
      </c>
      <c r="G19" s="100"/>
      <c r="H19" s="100"/>
    </row>
    <row r="20" spans="1:8" x14ac:dyDescent="0.2">
      <c r="A20" s="94" t="s">
        <v>169</v>
      </c>
      <c r="B20" s="13">
        <v>-51865</v>
      </c>
      <c r="C20" s="13">
        <v>0</v>
      </c>
      <c r="G20" s="100"/>
      <c r="H20" s="100"/>
    </row>
    <row r="21" spans="1:8" x14ac:dyDescent="0.2">
      <c r="A21" s="94" t="s">
        <v>118</v>
      </c>
      <c r="B21" s="13">
        <v>8779</v>
      </c>
      <c r="C21" s="13">
        <v>87269</v>
      </c>
      <c r="G21" s="100"/>
      <c r="H21" s="100"/>
    </row>
    <row r="22" spans="1:8" x14ac:dyDescent="0.2">
      <c r="A22" s="96" t="s">
        <v>22</v>
      </c>
      <c r="B22" s="13">
        <v>-81133</v>
      </c>
      <c r="C22" s="13">
        <v>-294469</v>
      </c>
      <c r="G22" s="100"/>
      <c r="H22" s="100"/>
    </row>
    <row r="23" spans="1:8" x14ac:dyDescent="0.2">
      <c r="A23" s="96" t="s">
        <v>170</v>
      </c>
      <c r="B23" s="13">
        <v>-951</v>
      </c>
      <c r="C23" s="13">
        <v>0</v>
      </c>
      <c r="G23" s="100"/>
      <c r="H23" s="100"/>
    </row>
    <row r="24" spans="1:8" x14ac:dyDescent="0.2">
      <c r="A24" s="94" t="s">
        <v>20</v>
      </c>
      <c r="B24" s="13">
        <v>86762</v>
      </c>
      <c r="C24" s="13">
        <v>28899</v>
      </c>
      <c r="G24" s="100"/>
      <c r="H24" s="100"/>
    </row>
    <row r="25" spans="1:8" x14ac:dyDescent="0.2">
      <c r="A25" s="94"/>
      <c r="B25" s="11"/>
      <c r="C25" s="11"/>
      <c r="G25" s="100"/>
      <c r="H25" s="100"/>
    </row>
    <row r="26" spans="1:8" x14ac:dyDescent="0.2">
      <c r="A26" s="181" t="s">
        <v>171</v>
      </c>
      <c r="B26" s="11"/>
      <c r="C26" s="11"/>
      <c r="G26" s="100"/>
      <c r="H26" s="100"/>
    </row>
    <row r="27" spans="1:8" x14ac:dyDescent="0.2">
      <c r="A27" s="94" t="s">
        <v>11</v>
      </c>
      <c r="B27" s="13">
        <v>121917</v>
      </c>
      <c r="C27" s="13">
        <v>52934</v>
      </c>
      <c r="G27" s="99"/>
      <c r="H27" s="99"/>
    </row>
    <row r="28" spans="1:8" x14ac:dyDescent="0.2">
      <c r="A28" s="94" t="s">
        <v>172</v>
      </c>
      <c r="B28" s="13">
        <v>114315</v>
      </c>
      <c r="C28" s="13">
        <v>-233064</v>
      </c>
      <c r="G28" s="99"/>
      <c r="H28" s="99"/>
    </row>
    <row r="29" spans="1:8" x14ac:dyDescent="0.2">
      <c r="A29" s="94" t="s">
        <v>116</v>
      </c>
      <c r="B29" s="13"/>
      <c r="C29" s="13">
        <v>0</v>
      </c>
    </row>
    <row r="30" spans="1:8" x14ac:dyDescent="0.2">
      <c r="A30" s="94" t="s">
        <v>173</v>
      </c>
      <c r="B30" s="13">
        <v>-2254171</v>
      </c>
      <c r="C30" s="13">
        <v>-470285</v>
      </c>
    </row>
    <row r="31" spans="1:8" ht="13.5" thickBot="1" x14ac:dyDescent="0.25">
      <c r="A31" s="96" t="s">
        <v>10</v>
      </c>
      <c r="B31" s="101">
        <v>212065</v>
      </c>
      <c r="C31" s="101">
        <v>17173</v>
      </c>
    </row>
    <row r="32" spans="1:8" x14ac:dyDescent="0.2">
      <c r="A32" s="94" t="s">
        <v>174</v>
      </c>
      <c r="B32" s="182">
        <f>SUM(B17:B31)</f>
        <v>-1543875</v>
      </c>
      <c r="C32" s="182">
        <f>SUM(C17:C31)</f>
        <v>-635294</v>
      </c>
    </row>
    <row r="33" spans="1:3" ht="15" customHeight="1" thickBot="1" x14ac:dyDescent="0.25">
      <c r="A33" s="97" t="s">
        <v>175</v>
      </c>
      <c r="B33" s="101">
        <v>-1000</v>
      </c>
      <c r="C33" s="101">
        <v>-2755</v>
      </c>
    </row>
    <row r="34" spans="1:3" ht="13.5" thickBot="1" x14ac:dyDescent="0.25">
      <c r="A34" s="93" t="s">
        <v>176</v>
      </c>
      <c r="B34" s="183">
        <f>B32+B33</f>
        <v>-1544875</v>
      </c>
      <c r="C34" s="183">
        <f>C32+C33</f>
        <v>-638049</v>
      </c>
    </row>
    <row r="35" spans="1:3" x14ac:dyDescent="0.2">
      <c r="A35" s="91" t="s">
        <v>38</v>
      </c>
      <c r="B35" s="86"/>
      <c r="C35" s="86"/>
    </row>
    <row r="36" spans="1:3" x14ac:dyDescent="0.2">
      <c r="A36" s="93" t="s">
        <v>177</v>
      </c>
      <c r="B36" s="13">
        <v>300000</v>
      </c>
      <c r="C36" s="13">
        <v>828615</v>
      </c>
    </row>
    <row r="37" spans="1:3" x14ac:dyDescent="0.2">
      <c r="A37" s="88" t="s">
        <v>178</v>
      </c>
      <c r="B37" s="13">
        <v>103831</v>
      </c>
      <c r="C37" s="13">
        <v>-811558</v>
      </c>
    </row>
    <row r="38" spans="1:3" x14ac:dyDescent="0.2">
      <c r="A38" s="88" t="s">
        <v>179</v>
      </c>
      <c r="B38" s="13">
        <v>-67451</v>
      </c>
      <c r="C38" s="13">
        <v>-171709</v>
      </c>
    </row>
    <row r="39" spans="1:3" x14ac:dyDescent="0.2">
      <c r="A39" s="88" t="s">
        <v>180</v>
      </c>
      <c r="B39" s="13">
        <v>10</v>
      </c>
      <c r="C39" s="13">
        <v>1042</v>
      </c>
    </row>
    <row r="40" spans="1:3" ht="13.5" thickBot="1" x14ac:dyDescent="0.25">
      <c r="A40" s="88" t="s">
        <v>181</v>
      </c>
      <c r="B40" s="101">
        <f>SUM(B36:B39)</f>
        <v>336390</v>
      </c>
      <c r="C40" s="101">
        <f>SUM(C36:C39)</f>
        <v>-153610</v>
      </c>
    </row>
    <row r="41" spans="1:3" x14ac:dyDescent="0.2">
      <c r="A41" s="91" t="s">
        <v>53</v>
      </c>
      <c r="B41" s="86"/>
      <c r="C41" s="86"/>
    </row>
    <row r="42" spans="1:3" x14ac:dyDescent="0.2">
      <c r="A42" s="88" t="s">
        <v>109</v>
      </c>
      <c r="B42" s="13">
        <v>96614</v>
      </c>
      <c r="C42" s="13">
        <v>84801</v>
      </c>
    </row>
    <row r="43" spans="1:3" x14ac:dyDescent="0.2">
      <c r="A43" s="88" t="s">
        <v>39</v>
      </c>
      <c r="B43" s="13">
        <v>-96455</v>
      </c>
      <c r="C43" s="13">
        <v>-93455</v>
      </c>
    </row>
    <row r="44" spans="1:3" x14ac:dyDescent="0.2">
      <c r="A44" s="88" t="s">
        <v>182</v>
      </c>
      <c r="B44" s="180">
        <v>-9271</v>
      </c>
      <c r="C44" s="180"/>
    </row>
    <row r="45" spans="1:3" ht="13.5" thickBot="1" x14ac:dyDescent="0.25">
      <c r="A45" s="93" t="s">
        <v>40</v>
      </c>
      <c r="B45" s="102">
        <v>-32</v>
      </c>
      <c r="C45" s="102">
        <v>-10</v>
      </c>
    </row>
    <row r="46" spans="1:3" ht="13.5" thickBot="1" x14ac:dyDescent="0.25">
      <c r="A46" s="93" t="s">
        <v>183</v>
      </c>
      <c r="B46" s="184">
        <f>SUM(B42:B45)</f>
        <v>-9144</v>
      </c>
      <c r="C46" s="184">
        <f>SUM(C42:C45)</f>
        <v>-8664</v>
      </c>
    </row>
    <row r="47" spans="1:3" ht="25.5" x14ac:dyDescent="0.2">
      <c r="A47" s="98" t="s">
        <v>184</v>
      </c>
      <c r="B47" s="13">
        <v>-450918</v>
      </c>
      <c r="C47" s="13">
        <v>69104</v>
      </c>
    </row>
    <row r="48" spans="1:3" x14ac:dyDescent="0.2">
      <c r="A48" s="98" t="s">
        <v>41</v>
      </c>
      <c r="B48" s="13">
        <f>B34+B40+B46+B47</f>
        <v>-1668547</v>
      </c>
      <c r="C48" s="13">
        <f>C34+C40+C46+C47</f>
        <v>-731219</v>
      </c>
    </row>
    <row r="49" spans="1:3" x14ac:dyDescent="0.2">
      <c r="A49" s="88" t="s">
        <v>185</v>
      </c>
      <c r="B49" s="13">
        <v>10320314</v>
      </c>
      <c r="C49" s="13">
        <v>5013592</v>
      </c>
    </row>
    <row r="50" spans="1:3" x14ac:dyDescent="0.2">
      <c r="A50" s="88" t="s">
        <v>45</v>
      </c>
      <c r="B50" s="87">
        <f>SUM(B48:B49)</f>
        <v>8651767</v>
      </c>
      <c r="C50" s="87">
        <f>SUM(C48:C49)</f>
        <v>4282373</v>
      </c>
    </row>
    <row r="54" spans="1:3" x14ac:dyDescent="0.2">
      <c r="A54" s="52"/>
      <c r="B54" s="53"/>
      <c r="C54" s="53"/>
    </row>
    <row r="55" spans="1:3" x14ac:dyDescent="0.2">
      <c r="A55" s="52" t="s">
        <v>49</v>
      </c>
      <c r="B55" s="53"/>
      <c r="C55" s="52" t="s">
        <v>49</v>
      </c>
    </row>
    <row r="56" spans="1:3" x14ac:dyDescent="0.2">
      <c r="A56" s="16" t="s">
        <v>126</v>
      </c>
      <c r="B56" s="30"/>
      <c r="C56" s="16" t="s">
        <v>50</v>
      </c>
    </row>
    <row r="57" spans="1:3" x14ac:dyDescent="0.2">
      <c r="A57" s="16" t="s">
        <v>127</v>
      </c>
      <c r="B57" s="30"/>
      <c r="C57" s="16" t="s">
        <v>51</v>
      </c>
    </row>
  </sheetData>
  <mergeCells count="1">
    <mergeCell ref="A6:A7"/>
  </mergeCell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topLeftCell="A10" zoomScale="115" zoomScaleNormal="115" workbookViewId="0">
      <selection activeCell="E30" sqref="E30"/>
    </sheetView>
  </sheetViews>
  <sheetFormatPr defaultRowHeight="12.75" x14ac:dyDescent="0.2"/>
  <cols>
    <col min="1" max="1" width="27.7109375" style="45" customWidth="1"/>
    <col min="2" max="2" width="17.85546875" style="45" bestFit="1" customWidth="1"/>
    <col min="3" max="3" width="18.140625" style="45" bestFit="1" customWidth="1"/>
    <col min="4" max="4" width="19.85546875" style="45" bestFit="1" customWidth="1"/>
    <col min="5" max="16384" width="9.140625" style="45"/>
  </cols>
  <sheetData>
    <row r="1" spans="1:4" x14ac:dyDescent="0.2">
      <c r="A1" s="16" t="s">
        <v>46</v>
      </c>
    </row>
    <row r="3" spans="1:4" x14ac:dyDescent="0.2">
      <c r="A3" s="157" t="s">
        <v>54</v>
      </c>
      <c r="B3" s="158"/>
      <c r="C3" s="104"/>
    </row>
    <row r="4" spans="1:4" x14ac:dyDescent="0.2">
      <c r="A4" s="82" t="s">
        <v>145</v>
      </c>
      <c r="B4" s="105"/>
      <c r="C4" s="104"/>
    </row>
    <row r="5" spans="1:4" x14ac:dyDescent="0.2">
      <c r="A5" s="106"/>
      <c r="B5" s="105"/>
      <c r="C5" s="104"/>
    </row>
    <row r="6" spans="1:4" ht="25.5" x14ac:dyDescent="0.2">
      <c r="A6" s="107"/>
      <c r="B6" s="150" t="s">
        <v>2</v>
      </c>
      <c r="C6" s="151" t="s">
        <v>3</v>
      </c>
      <c r="D6" s="150" t="s">
        <v>42</v>
      </c>
    </row>
    <row r="7" spans="1:4" ht="13.5" thickBot="1" x14ac:dyDescent="0.25">
      <c r="A7" s="107"/>
      <c r="B7" s="108" t="s">
        <v>8</v>
      </c>
      <c r="C7" s="152" t="s">
        <v>8</v>
      </c>
      <c r="D7" s="108" t="s">
        <v>8</v>
      </c>
    </row>
    <row r="8" spans="1:4" x14ac:dyDescent="0.2">
      <c r="A8" s="107"/>
      <c r="B8" s="109"/>
      <c r="C8" s="99"/>
      <c r="D8" s="110"/>
    </row>
    <row r="9" spans="1:4" x14ac:dyDescent="0.2">
      <c r="A9" s="111" t="s">
        <v>134</v>
      </c>
      <c r="B9" s="103">
        <v>1734163</v>
      </c>
      <c r="C9" s="103">
        <v>372892</v>
      </c>
      <c r="D9" s="103">
        <f t="shared" ref="D9:D20" si="0">SUM(B9:C9)</f>
        <v>2107055</v>
      </c>
    </row>
    <row r="10" spans="1:4" x14ac:dyDescent="0.2">
      <c r="A10" s="112" t="s">
        <v>43</v>
      </c>
      <c r="B10" s="14">
        <v>0</v>
      </c>
      <c r="C10" s="14">
        <v>0</v>
      </c>
      <c r="D10" s="10">
        <f t="shared" si="0"/>
        <v>0</v>
      </c>
    </row>
    <row r="11" spans="1:4" ht="25.5" x14ac:dyDescent="0.2">
      <c r="A11" s="113" t="s">
        <v>55</v>
      </c>
      <c r="B11" s="14">
        <v>0</v>
      </c>
      <c r="C11" s="14">
        <v>31862</v>
      </c>
      <c r="D11" s="15">
        <f t="shared" si="0"/>
        <v>31862</v>
      </c>
    </row>
    <row r="12" spans="1:4" x14ac:dyDescent="0.2">
      <c r="A12" s="112" t="s">
        <v>44</v>
      </c>
      <c r="B12" s="14">
        <v>0</v>
      </c>
      <c r="C12" s="14"/>
      <c r="D12" s="14">
        <f t="shared" si="0"/>
        <v>0</v>
      </c>
    </row>
    <row r="13" spans="1:4" ht="38.25" x14ac:dyDescent="0.2">
      <c r="A13" s="114" t="s">
        <v>56</v>
      </c>
      <c r="B13" s="14">
        <v>0</v>
      </c>
      <c r="C13" s="14">
        <v>0</v>
      </c>
      <c r="D13" s="14">
        <f t="shared" si="0"/>
        <v>0</v>
      </c>
    </row>
    <row r="14" spans="1:4" ht="13.5" thickBot="1" x14ac:dyDescent="0.25">
      <c r="A14" s="115" t="s">
        <v>121</v>
      </c>
      <c r="B14" s="153">
        <f>SUM(B9:B13)</f>
        <v>1734163</v>
      </c>
      <c r="C14" s="153">
        <f>SUM(C9:C13)</f>
        <v>404754</v>
      </c>
      <c r="D14" s="154">
        <f t="shared" si="0"/>
        <v>2138917</v>
      </c>
    </row>
    <row r="15" spans="1:4" ht="13.5" thickBot="1" x14ac:dyDescent="0.25">
      <c r="A15" s="115" t="s">
        <v>186</v>
      </c>
      <c r="B15" s="153">
        <v>1936748</v>
      </c>
      <c r="C15" s="103">
        <v>415979</v>
      </c>
      <c r="D15" s="103">
        <f t="shared" si="0"/>
        <v>2352727</v>
      </c>
    </row>
    <row r="16" spans="1:4" x14ac:dyDescent="0.2">
      <c r="A16" s="112" t="s">
        <v>43</v>
      </c>
      <c r="B16" s="14">
        <v>0</v>
      </c>
      <c r="C16" s="14">
        <v>0</v>
      </c>
      <c r="D16" s="10">
        <f t="shared" si="0"/>
        <v>0</v>
      </c>
    </row>
    <row r="17" spans="1:4" ht="25.5" x14ac:dyDescent="0.2">
      <c r="A17" s="113" t="s">
        <v>55</v>
      </c>
      <c r="B17" s="14">
        <v>0</v>
      </c>
      <c r="C17" s="14">
        <v>173904</v>
      </c>
      <c r="D17" s="15">
        <f t="shared" si="0"/>
        <v>173904</v>
      </c>
    </row>
    <row r="18" spans="1:4" x14ac:dyDescent="0.2">
      <c r="A18" s="112" t="s">
        <v>44</v>
      </c>
      <c r="B18" s="14">
        <v>0</v>
      </c>
      <c r="C18" s="14"/>
      <c r="D18" s="14">
        <f t="shared" si="0"/>
        <v>0</v>
      </c>
    </row>
    <row r="19" spans="1:4" ht="38.25" x14ac:dyDescent="0.2">
      <c r="A19" s="114" t="s">
        <v>56</v>
      </c>
      <c r="B19" s="14" t="s">
        <v>73</v>
      </c>
      <c r="C19" s="14" t="s">
        <v>73</v>
      </c>
      <c r="D19" s="14">
        <f t="shared" si="0"/>
        <v>0</v>
      </c>
    </row>
    <row r="20" spans="1:4" ht="13.5" thickBot="1" x14ac:dyDescent="0.25">
      <c r="A20" s="115" t="s">
        <v>135</v>
      </c>
      <c r="B20" s="153">
        <v>1936748</v>
      </c>
      <c r="C20" s="153">
        <f>SUM(C15:C19)</f>
        <v>589883</v>
      </c>
      <c r="D20" s="154">
        <f t="shared" si="0"/>
        <v>2526631</v>
      </c>
    </row>
    <row r="23" spans="1:4" x14ac:dyDescent="0.2">
      <c r="A23" s="52" t="s">
        <v>49</v>
      </c>
      <c r="B23" s="53"/>
    </row>
    <row r="24" spans="1:4" x14ac:dyDescent="0.2">
      <c r="A24" s="16" t="s">
        <v>126</v>
      </c>
      <c r="B24" s="30"/>
      <c r="C24" s="16" t="s">
        <v>50</v>
      </c>
    </row>
    <row r="25" spans="1:4" x14ac:dyDescent="0.2">
      <c r="A25" s="16" t="s">
        <v>127</v>
      </c>
      <c r="B25" s="30"/>
      <c r="C25" s="16" t="s">
        <v>51</v>
      </c>
    </row>
    <row r="28" spans="1:4" x14ac:dyDescent="0.2">
      <c r="A28" s="190" t="s">
        <v>190</v>
      </c>
      <c r="B28" s="185" t="s">
        <v>187</v>
      </c>
      <c r="C28" s="186" t="s">
        <v>189</v>
      </c>
      <c r="D28" s="186" t="s">
        <v>188</v>
      </c>
    </row>
    <row r="29" spans="1:4" x14ac:dyDescent="0.2">
      <c r="A29" s="188"/>
      <c r="C29" s="187"/>
      <c r="D29" s="187"/>
    </row>
    <row r="30" spans="1:4" x14ac:dyDescent="0.2">
      <c r="A30" s="192" t="s">
        <v>191</v>
      </c>
      <c r="B30" s="193">
        <v>473046</v>
      </c>
      <c r="C30" s="194">
        <v>319022</v>
      </c>
      <c r="D30" s="194">
        <v>304734</v>
      </c>
    </row>
    <row r="31" spans="1:4" x14ac:dyDescent="0.2">
      <c r="A31" s="189"/>
      <c r="B31" s="193"/>
      <c r="C31" s="194"/>
      <c r="D31" s="194"/>
    </row>
    <row r="32" spans="1:4" x14ac:dyDescent="0.2">
      <c r="A32" s="191" t="s">
        <v>192</v>
      </c>
      <c r="B32" s="193">
        <v>2409794</v>
      </c>
      <c r="C32" s="194">
        <v>2053185</v>
      </c>
      <c r="D32" s="194">
        <v>2241482</v>
      </c>
    </row>
  </sheetData>
  <mergeCells count="1">
    <mergeCell ref="A3:B3"/>
  </mergeCell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topLeftCell="A23" zoomScale="115" zoomScaleNormal="115" workbookViewId="0">
      <selection activeCell="A29" sqref="A29"/>
    </sheetView>
  </sheetViews>
  <sheetFormatPr defaultRowHeight="12.75" x14ac:dyDescent="0.2"/>
  <cols>
    <col min="1" max="1" width="130.140625" style="45" customWidth="1"/>
    <col min="2" max="16384" width="9.140625" style="45"/>
  </cols>
  <sheetData>
    <row r="1" spans="1:1" x14ac:dyDescent="0.2">
      <c r="A1" s="127" t="s">
        <v>61</v>
      </c>
    </row>
    <row r="2" spans="1:1" x14ac:dyDescent="0.2">
      <c r="A2" s="128" t="s">
        <v>62</v>
      </c>
    </row>
    <row r="3" spans="1:1" x14ac:dyDescent="0.2">
      <c r="A3" s="128" t="s">
        <v>63</v>
      </c>
    </row>
    <row r="4" spans="1:1" x14ac:dyDescent="0.2">
      <c r="A4" s="128" t="s">
        <v>59</v>
      </c>
    </row>
    <row r="5" spans="1:1" x14ac:dyDescent="0.2">
      <c r="A5" s="128" t="s">
        <v>60</v>
      </c>
    </row>
    <row r="6" spans="1:1" x14ac:dyDescent="0.2">
      <c r="A6" s="128"/>
    </row>
    <row r="7" spans="1:1" x14ac:dyDescent="0.2">
      <c r="A7" s="129"/>
    </row>
    <row r="8" spans="1:1" x14ac:dyDescent="0.2">
      <c r="A8" s="130" t="s">
        <v>200</v>
      </c>
    </row>
    <row r="9" spans="1:1" x14ac:dyDescent="0.2">
      <c r="A9" s="130" t="s">
        <v>120</v>
      </c>
    </row>
    <row r="10" spans="1:1" ht="25.5" customHeight="1" x14ac:dyDescent="0.2">
      <c r="A10" s="130" t="s">
        <v>202</v>
      </c>
    </row>
    <row r="11" spans="1:1" ht="213" customHeight="1" x14ac:dyDescent="0.2">
      <c r="A11" s="130" t="s">
        <v>203</v>
      </c>
    </row>
    <row r="12" spans="1:1" x14ac:dyDescent="0.2">
      <c r="A12" s="131" t="s">
        <v>204</v>
      </c>
    </row>
    <row r="13" spans="1:1" ht="25.5" x14ac:dyDescent="0.2">
      <c r="A13" s="130" t="s">
        <v>205</v>
      </c>
    </row>
    <row r="14" spans="1:1" ht="25.5" x14ac:dyDescent="0.2">
      <c r="A14" s="131" t="s">
        <v>206</v>
      </c>
    </row>
    <row r="15" spans="1:1" x14ac:dyDescent="0.2">
      <c r="A15" s="131" t="s">
        <v>207</v>
      </c>
    </row>
    <row r="16" spans="1:1" x14ac:dyDescent="0.2">
      <c r="A16" s="131" t="s">
        <v>208</v>
      </c>
    </row>
    <row r="17" spans="1:5" ht="25.5" x14ac:dyDescent="0.2">
      <c r="A17" s="131" t="s">
        <v>209</v>
      </c>
    </row>
    <row r="18" spans="1:5" x14ac:dyDescent="0.2">
      <c r="A18" s="131" t="s">
        <v>210</v>
      </c>
    </row>
    <row r="19" spans="1:5" x14ac:dyDescent="0.2">
      <c r="A19" s="131" t="s">
        <v>211</v>
      </c>
    </row>
    <row r="20" spans="1:5" x14ac:dyDescent="0.2">
      <c r="A20" s="131" t="s">
        <v>212</v>
      </c>
    </row>
    <row r="21" spans="1:5" x14ac:dyDescent="0.2">
      <c r="A21" s="131" t="s">
        <v>213</v>
      </c>
    </row>
    <row r="22" spans="1:5" ht="226.5" customHeight="1" x14ac:dyDescent="0.2">
      <c r="A22" s="130" t="s">
        <v>214</v>
      </c>
    </row>
    <row r="23" spans="1:5" x14ac:dyDescent="0.2">
      <c r="A23" s="131" t="s">
        <v>215</v>
      </c>
    </row>
    <row r="24" spans="1:5" x14ac:dyDescent="0.2">
      <c r="A24" s="131" t="s">
        <v>216</v>
      </c>
    </row>
    <row r="25" spans="1:5" ht="27" customHeight="1" x14ac:dyDescent="0.2">
      <c r="A25" s="132" t="s">
        <v>217</v>
      </c>
    </row>
    <row r="26" spans="1:5" ht="25.5" x14ac:dyDescent="0.2">
      <c r="A26" s="132" t="s">
        <v>218</v>
      </c>
    </row>
    <row r="27" spans="1:5" ht="25.5" customHeight="1" x14ac:dyDescent="0.2">
      <c r="A27" s="132" t="s">
        <v>219</v>
      </c>
    </row>
    <row r="28" spans="1:5" ht="25.5" customHeight="1" x14ac:dyDescent="0.2">
      <c r="A28" s="133" t="s">
        <v>220</v>
      </c>
    </row>
    <row r="29" spans="1:5" x14ac:dyDescent="0.2">
      <c r="A29" s="133" t="s">
        <v>221</v>
      </c>
    </row>
    <row r="30" spans="1:5" ht="35.25" customHeight="1" x14ac:dyDescent="0.2">
      <c r="A30" s="133"/>
      <c r="E30" s="133"/>
    </row>
    <row r="31" spans="1:5" x14ac:dyDescent="0.2">
      <c r="A31" s="16" t="s">
        <v>126</v>
      </c>
      <c r="B31" s="30"/>
      <c r="C31" s="16"/>
    </row>
    <row r="32" spans="1:5" x14ac:dyDescent="0.2">
      <c r="A32" s="16" t="s">
        <v>127</v>
      </c>
      <c r="B32" s="30"/>
      <c r="C32" s="16"/>
    </row>
    <row r="33" spans="1:8" x14ac:dyDescent="0.2">
      <c r="A33" s="133"/>
      <c r="H33" s="133"/>
    </row>
    <row r="34" spans="1:8" x14ac:dyDescent="0.2">
      <c r="A34" s="133"/>
    </row>
    <row r="35" spans="1:8" x14ac:dyDescent="0.2">
      <c r="A35" s="16" t="s">
        <v>50</v>
      </c>
    </row>
    <row r="36" spans="1:8" x14ac:dyDescent="0.2">
      <c r="A36" s="16" t="s">
        <v>51</v>
      </c>
    </row>
  </sheetData>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tabSelected="1" topLeftCell="A10" workbookViewId="0">
      <selection activeCell="B29" sqref="B28:B29"/>
    </sheetView>
  </sheetViews>
  <sheetFormatPr defaultRowHeight="12.75" x14ac:dyDescent="0.2"/>
  <cols>
    <col min="1" max="1" width="9.140625" customWidth="1"/>
    <col min="2" max="2" width="34.42578125" customWidth="1"/>
    <col min="3" max="3" width="39.42578125" customWidth="1"/>
    <col min="4" max="4" width="22.42578125" customWidth="1"/>
    <col min="5" max="5" width="27.85546875" customWidth="1"/>
  </cols>
  <sheetData>
    <row r="1" spans="1:5" ht="16.5" x14ac:dyDescent="0.3">
      <c r="A1" s="2"/>
      <c r="B1" s="2"/>
      <c r="C1" s="4" t="s">
        <v>64</v>
      </c>
      <c r="D1" s="2"/>
      <c r="E1" s="2"/>
    </row>
    <row r="2" spans="1:5" ht="16.5" x14ac:dyDescent="0.3">
      <c r="A2" s="2"/>
      <c r="B2" s="2"/>
      <c r="C2" s="4" t="s">
        <v>65</v>
      </c>
      <c r="D2" s="2"/>
      <c r="E2" s="2"/>
    </row>
    <row r="3" spans="1:5" ht="16.5" x14ac:dyDescent="0.3">
      <c r="A3" s="2"/>
      <c r="B3" s="2"/>
      <c r="C3" s="4" t="s">
        <v>66</v>
      </c>
      <c r="D3" s="2"/>
      <c r="E3" s="2"/>
    </row>
    <row r="4" spans="1:5" ht="16.5" x14ac:dyDescent="0.3">
      <c r="A4" s="2"/>
      <c r="B4" s="2"/>
      <c r="C4" s="5" t="s">
        <v>74</v>
      </c>
      <c r="D4" s="2"/>
      <c r="E4" s="2"/>
    </row>
    <row r="5" spans="1:5" ht="16.5" x14ac:dyDescent="0.3">
      <c r="A5" s="2"/>
      <c r="B5" s="2"/>
      <c r="C5" s="4" t="s">
        <v>75</v>
      </c>
      <c r="D5" s="2"/>
      <c r="E5" s="2"/>
    </row>
    <row r="6" spans="1:5" x14ac:dyDescent="0.2">
      <c r="A6" s="2"/>
      <c r="B6" s="2"/>
      <c r="C6" s="2"/>
      <c r="D6" s="2"/>
      <c r="E6" s="2"/>
    </row>
    <row r="7" spans="1:5" ht="16.5" x14ac:dyDescent="0.3">
      <c r="A7" s="2"/>
      <c r="B7" s="8" t="s">
        <v>67</v>
      </c>
      <c r="C7" s="4"/>
      <c r="D7" s="2"/>
      <c r="E7" s="2"/>
    </row>
    <row r="8" spans="1:5" ht="16.5" x14ac:dyDescent="0.3">
      <c r="A8" s="2"/>
      <c r="B8" s="4" t="s">
        <v>76</v>
      </c>
      <c r="C8" s="4"/>
      <c r="D8" s="2"/>
      <c r="E8" s="2"/>
    </row>
    <row r="9" spans="1:5" ht="16.5" x14ac:dyDescent="0.3">
      <c r="A9" s="2"/>
      <c r="B9" s="4" t="s">
        <v>77</v>
      </c>
      <c r="C9" s="4"/>
      <c r="D9" s="2"/>
      <c r="E9" s="2"/>
    </row>
    <row r="10" spans="1:5" x14ac:dyDescent="0.2">
      <c r="A10" s="2"/>
      <c r="B10" s="2"/>
      <c r="C10" s="2"/>
      <c r="D10" s="2"/>
      <c r="E10" s="2"/>
    </row>
    <row r="11" spans="1:5" ht="16.5" x14ac:dyDescent="0.2">
      <c r="A11" s="6" t="s">
        <v>57</v>
      </c>
      <c r="B11" s="2"/>
      <c r="C11" s="2"/>
      <c r="D11" s="2"/>
      <c r="E11" s="2"/>
    </row>
    <row r="12" spans="1:5" ht="16.5" x14ac:dyDescent="0.2">
      <c r="A12" s="6" t="s">
        <v>58</v>
      </c>
      <c r="B12" s="2"/>
      <c r="C12" s="2"/>
      <c r="D12" s="2"/>
      <c r="E12" s="2"/>
    </row>
    <row r="13" spans="1:5" ht="16.5" x14ac:dyDescent="0.2">
      <c r="A13" s="6" t="s">
        <v>59</v>
      </c>
      <c r="B13" s="2"/>
      <c r="C13" s="2"/>
      <c r="D13" s="2"/>
      <c r="E13" s="2"/>
    </row>
    <row r="14" spans="1:5" ht="16.5" x14ac:dyDescent="0.2">
      <c r="A14" s="6" t="s">
        <v>68</v>
      </c>
      <c r="B14" s="2"/>
      <c r="C14" s="2"/>
      <c r="D14" s="2"/>
      <c r="E14" s="2"/>
    </row>
    <row r="15" spans="1:5" ht="16.5" x14ac:dyDescent="0.3">
      <c r="A15" s="4" t="s">
        <v>193</v>
      </c>
      <c r="B15" s="2"/>
      <c r="C15" s="2"/>
      <c r="D15" s="2"/>
      <c r="E15" s="2"/>
    </row>
    <row r="16" spans="1:5" x14ac:dyDescent="0.2">
      <c r="A16" s="2"/>
      <c r="B16" s="2"/>
      <c r="C16" s="2"/>
      <c r="D16" s="2"/>
      <c r="E16" s="2"/>
    </row>
    <row r="17" spans="1:5" ht="16.5" x14ac:dyDescent="0.2">
      <c r="A17" s="159" t="s">
        <v>69</v>
      </c>
      <c r="B17" s="159"/>
      <c r="C17" s="159"/>
      <c r="D17" s="159" t="s">
        <v>70</v>
      </c>
      <c r="E17" s="159" t="s">
        <v>71</v>
      </c>
    </row>
    <row r="18" spans="1:5" x14ac:dyDescent="0.2">
      <c r="A18" s="160" t="s">
        <v>78</v>
      </c>
      <c r="B18" s="160" t="s">
        <v>83</v>
      </c>
      <c r="C18" s="160" t="s">
        <v>84</v>
      </c>
      <c r="D18" s="159"/>
      <c r="E18" s="159"/>
    </row>
    <row r="19" spans="1:5" x14ac:dyDescent="0.2">
      <c r="A19" s="160"/>
      <c r="B19" s="160" t="s">
        <v>79</v>
      </c>
      <c r="C19" s="160" t="s">
        <v>80</v>
      </c>
      <c r="D19" s="159"/>
      <c r="E19" s="159"/>
    </row>
    <row r="20" spans="1:5" ht="50.25" customHeight="1" x14ac:dyDescent="0.2">
      <c r="A20" s="160"/>
      <c r="B20" s="160" t="s">
        <v>81</v>
      </c>
      <c r="C20" s="160"/>
      <c r="D20" s="159"/>
      <c r="E20" s="159"/>
    </row>
    <row r="21" spans="1:5" ht="54" customHeight="1" x14ac:dyDescent="0.2">
      <c r="A21" s="160"/>
      <c r="B21" s="160" t="s">
        <v>82</v>
      </c>
      <c r="C21" s="160"/>
      <c r="D21" s="159"/>
      <c r="E21" s="159"/>
    </row>
    <row r="22" spans="1:5" ht="16.5" x14ac:dyDescent="0.2">
      <c r="A22" s="7">
        <v>1</v>
      </c>
      <c r="B22" s="7">
        <v>2</v>
      </c>
      <c r="C22" s="7">
        <v>3</v>
      </c>
      <c r="D22" s="7">
        <v>4</v>
      </c>
      <c r="E22" s="7">
        <v>5</v>
      </c>
    </row>
    <row r="23" spans="1:5" ht="16.5" x14ac:dyDescent="0.2">
      <c r="A23" s="7" t="s">
        <v>72</v>
      </c>
      <c r="B23" s="7" t="s">
        <v>117</v>
      </c>
      <c r="C23" s="9">
        <v>0.97969399999999995</v>
      </c>
      <c r="D23" s="7" t="s">
        <v>73</v>
      </c>
      <c r="E23" s="7" t="s">
        <v>73</v>
      </c>
    </row>
    <row r="28" spans="1:5" x14ac:dyDescent="0.2">
      <c r="A28" s="16" t="s">
        <v>126</v>
      </c>
    </row>
    <row r="29" spans="1:5" x14ac:dyDescent="0.2">
      <c r="A29" s="16" t="s">
        <v>127</v>
      </c>
    </row>
    <row r="30" spans="1:5" ht="15.75" x14ac:dyDescent="0.2">
      <c r="A30" s="3"/>
    </row>
    <row r="31" spans="1:5" ht="15.75" x14ac:dyDescent="0.2">
      <c r="A31" s="3"/>
    </row>
    <row r="32" spans="1:5" x14ac:dyDescent="0.2">
      <c r="A32" s="1" t="s">
        <v>50</v>
      </c>
    </row>
    <row r="33" spans="1:1" x14ac:dyDescent="0.2">
      <c r="A33" s="1" t="s">
        <v>51</v>
      </c>
    </row>
  </sheetData>
  <mergeCells count="6">
    <mergeCell ref="A17:C17"/>
    <mergeCell ref="D17:D21"/>
    <mergeCell ref="E17:E21"/>
    <mergeCell ref="A18:A21"/>
    <mergeCell ref="B18:B21"/>
    <mergeCell ref="C18:C2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workbookViewId="0">
      <selection activeCell="M16" sqref="M16"/>
    </sheetView>
  </sheetViews>
  <sheetFormatPr defaultRowHeight="12.75" x14ac:dyDescent="0.2"/>
  <cols>
    <col min="1" max="1" width="38.7109375" style="45" customWidth="1"/>
    <col min="2" max="2" width="29.7109375" style="45" customWidth="1"/>
    <col min="3" max="3" width="25.42578125" style="45" customWidth="1"/>
    <col min="4" max="16384" width="9.140625" style="45"/>
  </cols>
  <sheetData>
    <row r="1" spans="1:3" x14ac:dyDescent="0.2">
      <c r="A1" s="116"/>
      <c r="B1" s="116"/>
      <c r="C1" s="117"/>
    </row>
    <row r="2" spans="1:3" x14ac:dyDescent="0.2">
      <c r="A2" s="116"/>
      <c r="B2" s="116"/>
      <c r="C2" s="118"/>
    </row>
    <row r="3" spans="1:3" x14ac:dyDescent="0.2">
      <c r="A3" s="161" t="s">
        <v>86</v>
      </c>
      <c r="B3" s="161"/>
      <c r="C3" s="161"/>
    </row>
    <row r="4" spans="1:3" x14ac:dyDescent="0.2">
      <c r="A4" s="161" t="s">
        <v>87</v>
      </c>
      <c r="B4" s="161"/>
      <c r="C4" s="161"/>
    </row>
    <row r="5" spans="1:3" x14ac:dyDescent="0.2">
      <c r="A5" s="161" t="s">
        <v>201</v>
      </c>
      <c r="B5" s="162"/>
      <c r="C5" s="162"/>
    </row>
    <row r="6" spans="1:3" x14ac:dyDescent="0.2">
      <c r="A6" s="161" t="s">
        <v>199</v>
      </c>
      <c r="B6" s="162"/>
      <c r="C6" s="162"/>
    </row>
    <row r="7" spans="1:3" ht="25.5" customHeight="1" x14ac:dyDescent="0.2">
      <c r="A7" s="161" t="s">
        <v>88</v>
      </c>
      <c r="B7" s="162"/>
      <c r="C7" s="162"/>
    </row>
    <row r="8" spans="1:3" ht="4.5" customHeight="1" thickBot="1" x14ac:dyDescent="0.25">
      <c r="A8" s="116"/>
      <c r="B8" s="116"/>
      <c r="C8" s="117"/>
    </row>
    <row r="9" spans="1:3" ht="100.5" customHeight="1" x14ac:dyDescent="0.2">
      <c r="A9" s="119" t="s">
        <v>89</v>
      </c>
      <c r="B9" s="120" t="s">
        <v>91</v>
      </c>
      <c r="C9" s="120" t="s">
        <v>90</v>
      </c>
    </row>
    <row r="10" spans="1:3" ht="15" x14ac:dyDescent="0.2">
      <c r="A10" s="121" t="s">
        <v>93</v>
      </c>
      <c r="B10" s="122" t="s">
        <v>92</v>
      </c>
      <c r="C10" s="196">
        <v>0.153</v>
      </c>
    </row>
    <row r="11" spans="1:3" ht="25.5" x14ac:dyDescent="0.2">
      <c r="A11" s="121" t="s">
        <v>94</v>
      </c>
      <c r="B11" s="122" t="s">
        <v>101</v>
      </c>
      <c r="C11" s="196">
        <v>0</v>
      </c>
    </row>
    <row r="12" spans="1:3" ht="15" x14ac:dyDescent="0.2">
      <c r="A12" s="121" t="s">
        <v>95</v>
      </c>
      <c r="B12" s="122" t="s">
        <v>102</v>
      </c>
      <c r="C12" s="196">
        <v>0.02</v>
      </c>
    </row>
    <row r="13" spans="1:3" ht="25.5" x14ac:dyDescent="0.2">
      <c r="A13" s="121" t="s">
        <v>96</v>
      </c>
      <c r="B13" s="122" t="s">
        <v>101</v>
      </c>
      <c r="C13" s="196">
        <v>0</v>
      </c>
    </row>
    <row r="14" spans="1:3" ht="15" x14ac:dyDescent="0.2">
      <c r="A14" s="123" t="s">
        <v>197</v>
      </c>
      <c r="B14" s="122" t="s">
        <v>103</v>
      </c>
      <c r="C14" s="196">
        <v>0.20399999999999999</v>
      </c>
    </row>
    <row r="15" spans="1:3" ht="15" x14ac:dyDescent="0.2">
      <c r="A15" s="123" t="s">
        <v>196</v>
      </c>
      <c r="B15" s="122" t="s">
        <v>104</v>
      </c>
      <c r="C15" s="196">
        <v>0.17499999999999999</v>
      </c>
    </row>
    <row r="16" spans="1:3" ht="15" x14ac:dyDescent="0.2">
      <c r="A16" s="123" t="s">
        <v>195</v>
      </c>
      <c r="B16" s="122" t="s">
        <v>119</v>
      </c>
      <c r="C16" s="196">
        <v>0.17499999999999999</v>
      </c>
    </row>
    <row r="17" spans="1:3" ht="15" x14ac:dyDescent="0.2">
      <c r="A17" s="123" t="s">
        <v>194</v>
      </c>
      <c r="B17" s="122" t="s">
        <v>104</v>
      </c>
      <c r="C17" s="195">
        <v>0.11600000000000001</v>
      </c>
    </row>
    <row r="18" spans="1:3" ht="15" x14ac:dyDescent="0.2">
      <c r="A18" s="123" t="s">
        <v>97</v>
      </c>
      <c r="B18" s="122" t="s">
        <v>105</v>
      </c>
      <c r="C18" s="196">
        <v>0.68</v>
      </c>
    </row>
    <row r="19" spans="1:3" ht="25.5" x14ac:dyDescent="0.2">
      <c r="A19" s="124" t="s">
        <v>98</v>
      </c>
      <c r="B19" s="125" t="s">
        <v>92</v>
      </c>
      <c r="C19" s="196">
        <v>2.9399999999999999E-2</v>
      </c>
    </row>
    <row r="20" spans="1:3" ht="25.5" x14ac:dyDescent="0.2">
      <c r="A20" s="124" t="s">
        <v>99</v>
      </c>
      <c r="B20" s="125" t="s">
        <v>92</v>
      </c>
      <c r="C20" s="196">
        <v>5.11E-2</v>
      </c>
    </row>
    <row r="21" spans="1:3" ht="15.75" thickBot="1" x14ac:dyDescent="0.25">
      <c r="A21" s="124" t="s">
        <v>100</v>
      </c>
      <c r="B21" s="125" t="s">
        <v>198</v>
      </c>
      <c r="C21" s="197">
        <v>0.20399999999999999</v>
      </c>
    </row>
    <row r="26" spans="1:3" x14ac:dyDescent="0.2">
      <c r="A26" s="16" t="s">
        <v>126</v>
      </c>
    </row>
    <row r="27" spans="1:3" x14ac:dyDescent="0.2">
      <c r="A27" s="16" t="s">
        <v>127</v>
      </c>
    </row>
    <row r="28" spans="1:3" x14ac:dyDescent="0.2">
      <c r="A28" s="126"/>
    </row>
    <row r="29" spans="1:3" x14ac:dyDescent="0.2">
      <c r="A29" s="126"/>
    </row>
    <row r="30" spans="1:3" x14ac:dyDescent="0.2">
      <c r="A30" s="1" t="s">
        <v>50</v>
      </c>
    </row>
    <row r="31" spans="1:3" x14ac:dyDescent="0.2">
      <c r="A31" s="1" t="s">
        <v>51</v>
      </c>
    </row>
  </sheetData>
  <mergeCells count="5">
    <mergeCell ref="A3:C3"/>
    <mergeCell ref="A4:C4"/>
    <mergeCell ref="A5:C5"/>
    <mergeCell ref="A6:C6"/>
    <mergeCell ref="A7:C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7</vt:i4>
      </vt:variant>
      <vt:variant>
        <vt:lpstr>Именованные диапазоны</vt:lpstr>
      </vt:variant>
      <vt:variant>
        <vt:i4>2</vt:i4>
      </vt:variant>
    </vt:vector>
  </HeadingPairs>
  <TitlesOfParts>
    <vt:vector size="9" baseType="lpstr">
      <vt:lpstr>BS</vt:lpstr>
      <vt:lpstr>PL</vt:lpstr>
      <vt:lpstr>CF</vt:lpstr>
      <vt:lpstr>CE</vt:lpstr>
      <vt:lpstr>Notes</vt:lpstr>
      <vt:lpstr>Notes 2</vt:lpstr>
      <vt:lpstr>Economic normatives</vt:lpstr>
      <vt:lpstr>BS!Область_печати</vt:lpstr>
      <vt:lpstr>PL!Область_печати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Нарбекова Мээрим Уланбековна</cp:lastModifiedBy>
  <cp:lastPrinted>2015-11-04T11:45:51Z</cp:lastPrinted>
  <dcterms:created xsi:type="dcterms:W3CDTF">1996-10-08T23:32:33Z</dcterms:created>
  <dcterms:modified xsi:type="dcterms:W3CDTF">2022-05-30T09:01:36Z</dcterms:modified>
</cp:coreProperties>
</file>