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май 2021\"/>
    </mc:Choice>
  </mc:AlternateContent>
  <bookViews>
    <workbookView xWindow="0" yWindow="0" windowWidth="24000" windowHeight="9735" tabRatio="449"/>
  </bookViews>
  <sheets>
    <sheet name="BS" sheetId="3" r:id="rId1"/>
    <sheet name="PL" sheetId="6" r:id="rId2"/>
  </sheets>
  <definedNames>
    <definedName name="_xlnm.Print_Area" localSheetId="0">BS!$A$3:$D$53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9" i="6" l="1"/>
  <c r="B29" i="6"/>
  <c r="B26" i="6"/>
  <c r="C26" i="6"/>
  <c r="C24" i="6"/>
  <c r="B24" i="6"/>
  <c r="C12" i="6"/>
  <c r="B12" i="6"/>
  <c r="B8" i="6"/>
  <c r="C36" i="3"/>
  <c r="B36" i="3"/>
  <c r="D28" i="3"/>
  <c r="D26" i="3"/>
  <c r="C19" i="3"/>
  <c r="B48" i="3" l="1"/>
  <c r="B12" i="3" l="1"/>
  <c r="C12" i="3"/>
  <c r="D22" i="3" l="1"/>
  <c r="C22" i="3"/>
  <c r="B22" i="3"/>
  <c r="B10" i="6" l="1"/>
  <c r="B20" i="6"/>
  <c r="C10" i="6"/>
  <c r="B18" i="3"/>
  <c r="B13" i="3"/>
  <c r="D12" i="3"/>
  <c r="D13" i="3" s="1"/>
  <c r="D18" i="3"/>
  <c r="C13" i="3"/>
  <c r="C18" i="3"/>
  <c r="C20" i="6"/>
  <c r="B42" i="3"/>
  <c r="C48" i="3"/>
  <c r="D48" i="3"/>
  <c r="D42" i="3"/>
  <c r="C42" i="3"/>
  <c r="D50" i="3" l="1"/>
  <c r="C50" i="3"/>
  <c r="B50" i="3"/>
  <c r="C23" i="3"/>
  <c r="C29" i="3" s="1"/>
  <c r="D23" i="3"/>
  <c r="D29" i="3" s="1"/>
  <c r="B23" i="3"/>
  <c r="B29" i="3" s="1"/>
  <c r="B31" i="6" l="1"/>
  <c r="B32" i="6" s="1"/>
  <c r="C31" i="6"/>
  <c r="C32" i="6" s="1"/>
</calcChain>
</file>

<file path=xl/sharedStrings.xml><?xml version="1.0" encoding="utf-8"?>
<sst xmlns="http://schemas.openxmlformats.org/spreadsheetml/2006/main" count="87" uniqueCount="77">
  <si>
    <t>The correspondent account in NBKR</t>
  </si>
  <si>
    <t>Investments held to maturity</t>
  </si>
  <si>
    <t>Deferred tax liabilities</t>
  </si>
  <si>
    <t>Share capital</t>
  </si>
  <si>
    <t>Retained earnings</t>
  </si>
  <si>
    <t>Net interest income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</si>
  <si>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</si>
  <si>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</si>
  <si>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</si>
  <si>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</si>
  <si>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</si>
  <si>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</si>
  <si>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</si>
  <si>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</si>
  <si>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</si>
  <si>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</si>
  <si>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</si>
  <si>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</si>
  <si>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</si>
  <si>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</si>
  <si>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</si>
  <si>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</si>
  <si>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</si>
  <si>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</si>
  <si>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>Loans to customers</t>
  </si>
  <si>
    <t>Loans to other financial institutions</t>
  </si>
  <si>
    <t>"Nostro" Accounts in commercial banks</t>
  </si>
  <si>
    <t>Cash and cash equivalents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</si>
  <si>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</si>
  <si>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</si>
  <si>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</si>
  <si>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</si>
  <si>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</si>
  <si>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</si>
  <si>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</si>
  <si>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Total comprehensive income</t>
  </si>
  <si>
    <t>Net gain (loss) on foreign exchange operations</t>
  </si>
  <si>
    <t>Open Joint Stock Company "Commercial Bank KYRGYZSTAN"</t>
  </si>
  <si>
    <t>Statement of financial position</t>
  </si>
  <si>
    <t>Total loans</t>
  </si>
  <si>
    <t>________________________________</t>
  </si>
  <si>
    <t>Additionally paid up capital</t>
  </si>
  <si>
    <t>Total money market assets</t>
  </si>
  <si>
    <t>Reverse REPO agreement transactions</t>
  </si>
  <si>
    <t>Accounts of banks and other financial institutions</t>
  </si>
  <si>
    <t>Accounts and deposits with banks and other financial 
institutions</t>
  </si>
  <si>
    <t>REPO agreement transactions</t>
  </si>
  <si>
    <t>Open Joint Stock Company "Commercial bank KYRGYZSTAN"</t>
  </si>
  <si>
    <t>Net "Nostro" Accounts in commercial banks</t>
  </si>
  <si>
    <t>Provision for impairment losses on "Nostro" Accounts in commercial banks</t>
  </si>
  <si>
    <t>Provision for impairment losses on Loans to other financial institutions</t>
  </si>
  <si>
    <t>Provision for impairment losses on Loans to customers</t>
  </si>
  <si>
    <t>Net loans to customers</t>
  </si>
  <si>
    <t>Net loans to other financial institutions</t>
  </si>
  <si>
    <t xml:space="preserve">Other income </t>
  </si>
  <si>
    <t>Loan discount</t>
  </si>
  <si>
    <t>December 2020</t>
  </si>
  <si>
    <t xml:space="preserve">acting Chief Accountant </t>
  </si>
  <si>
    <t>Mr. J. Sagyndykov</t>
  </si>
  <si>
    <t>Assets right to use</t>
  </si>
  <si>
    <t>Lease liabilities</t>
  </si>
  <si>
    <t>Net gain on financial instruments at fair value through profit or loss</t>
  </si>
  <si>
    <t>OPERATING INCOME</t>
  </si>
  <si>
    <t>Administrative and operating expenses</t>
  </si>
  <si>
    <t>Provisions for impairment losses on other assets</t>
  </si>
  <si>
    <t>OPERATING EXPENSES</t>
  </si>
  <si>
    <t>Profit before income tax expense</t>
  </si>
  <si>
    <t>Net profit</t>
  </si>
  <si>
    <t>As at 31 May 2021</t>
  </si>
  <si>
    <t>May           2021</t>
  </si>
  <si>
    <t>May           2020</t>
  </si>
  <si>
    <t>For the period ended 31 May 2021</t>
  </si>
  <si>
    <t>May          2021</t>
  </si>
  <si>
    <t>May          2020</t>
  </si>
  <si>
    <t>CEO</t>
  </si>
  <si>
    <t>Ms. Dzhenbaeva E.T.</t>
  </si>
  <si>
    <t xml:space="preserve">Chief Accountant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</si>
</sst>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(* #,##0.000000_);_(* \(#,##0.000000\);_(* &quot;-&quot;??_);_(@_)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4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10" borderId="0" applyNumberFormat="0" applyBorder="0" applyAlignment="0" applyProtection="0"/>
    <xf numFmtId="0" fontId="32" fillId="40" borderId="0" applyNumberFormat="0" applyBorder="0" applyAlignment="0" applyProtection="0"/>
    <xf numFmtId="0" fontId="31" fillId="14" borderId="0" applyNumberFormat="0" applyBorder="0" applyAlignment="0" applyProtection="0"/>
    <xf numFmtId="0" fontId="32" fillId="41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1" fillId="22" borderId="0" applyNumberFormat="0" applyBorder="0" applyAlignment="0" applyProtection="0"/>
    <xf numFmtId="0" fontId="32" fillId="38" borderId="0" applyNumberFormat="0" applyBorder="0" applyAlignment="0" applyProtection="0"/>
    <xf numFmtId="0" fontId="31" fillId="26" borderId="0" applyNumberFormat="0" applyBorder="0" applyAlignment="0" applyProtection="0"/>
    <xf numFmtId="0" fontId="32" fillId="42" borderId="0" applyNumberFormat="0" applyBorder="0" applyAlignment="0" applyProtection="0"/>
    <xf numFmtId="0" fontId="31" fillId="30" borderId="0" applyNumberFormat="0" applyBorder="0" applyAlignment="0" applyProtection="0"/>
    <xf numFmtId="0" fontId="33" fillId="36" borderId="14" applyNumberFormat="0" applyAlignment="0" applyProtection="0"/>
    <xf numFmtId="0" fontId="23" fillId="6" borderId="8" applyNumberFormat="0" applyAlignment="0" applyProtection="0"/>
    <xf numFmtId="0" fontId="34" fillId="43" borderId="15" applyNumberFormat="0" applyAlignment="0" applyProtection="0"/>
    <xf numFmtId="0" fontId="24" fillId="7" borderId="9" applyNumberFormat="0" applyAlignment="0" applyProtection="0"/>
    <xf numFmtId="0" fontId="35" fillId="43" borderId="14" applyNumberFormat="0" applyAlignment="0" applyProtection="0"/>
    <xf numFmtId="0" fontId="25" fillId="7" borderId="8" applyNumberFormat="0" applyAlignment="0" applyProtection="0"/>
    <xf numFmtId="0" fontId="36" fillId="0" borderId="16" applyNumberFormat="0" applyFill="0" applyAlignment="0" applyProtection="0"/>
    <xf numFmtId="0" fontId="17" fillId="0" borderId="5" applyNumberFormat="0" applyFill="0" applyAlignment="0" applyProtection="0"/>
    <xf numFmtId="0" fontId="37" fillId="0" borderId="17" applyNumberFormat="0" applyFill="0" applyAlignment="0" applyProtection="0"/>
    <xf numFmtId="0" fontId="18" fillId="0" borderId="6" applyNumberFormat="0" applyFill="0" applyAlignment="0" applyProtection="0"/>
    <xf numFmtId="0" fontId="38" fillId="0" borderId="18" applyNumberFormat="0" applyFill="0" applyAlignment="0" applyProtection="0"/>
    <xf numFmtId="0" fontId="19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0" fillId="0" borderId="13" applyNumberFormat="0" applyFill="0" applyAlignment="0" applyProtection="0"/>
    <xf numFmtId="0" fontId="40" fillId="44" borderId="20" applyNumberFormat="0" applyAlignment="0" applyProtection="0"/>
    <xf numFmtId="0" fontId="27" fillId="8" borderId="11" applyNumberFormat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43" fillId="34" borderId="0" applyNumberFormat="0" applyBorder="0" applyAlignment="0" applyProtection="0"/>
    <xf numFmtId="0" fontId="21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5" fillId="0" borderId="22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20" fillId="3" borderId="0" applyNumberFormat="0" applyBorder="0" applyAlignment="0" applyProtection="0"/>
    <xf numFmtId="43" fontId="49" fillId="0" borderId="0" applyFont="0" applyFill="0" applyBorder="0" applyAlignment="0" applyProtection="0"/>
  </cellStyleXfs>
  <cellXfs count="99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3" fontId="9" fillId="0" borderId="3" xfId="2" applyNumberFormat="1" applyFont="1" applyFill="1" applyBorder="1" applyAlignment="1"/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4" fillId="0" borderId="0" xfId="0" applyFont="1" applyFill="1" applyAlignment="1"/>
    <xf numFmtId="167" fontId="15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14" fontId="2" fillId="0" borderId="0" xfId="7" applyNumberFormat="1" applyFont="1" applyFill="1" applyBorder="1" applyAlignment="1">
      <alignment horizontal="center" wrapText="1"/>
    </xf>
    <xf numFmtId="14" fontId="2" fillId="0" borderId="1" xfId="7" applyNumberFormat="1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167" fontId="9" fillId="2" borderId="0" xfId="8" applyNumberFormat="1" applyFont="1" applyFill="1" applyAlignment="1">
      <alignment vertical="center"/>
    </xf>
    <xf numFmtId="167" fontId="9" fillId="0" borderId="0" xfId="8" applyNumberFormat="1" applyFont="1" applyFill="1" applyAlignment="1">
      <alignment vertical="center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0" fontId="2" fillId="0" borderId="0" xfId="7" applyFont="1" applyFill="1" applyBorder="1" applyAlignment="1">
      <alignment vertical="center"/>
    </xf>
    <xf numFmtId="167" fontId="11" fillId="0" borderId="0" xfId="9" applyNumberFormat="1" applyFont="1" applyFill="1"/>
    <xf numFmtId="167" fontId="2" fillId="2" borderId="0" xfId="8" applyNumberFormat="1" applyFont="1" applyFill="1" applyAlignment="1">
      <alignment horizontal="right" vertical="center"/>
    </xf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2" fillId="0" borderId="0" xfId="6" applyFont="1" applyAlignment="1"/>
    <xf numFmtId="167" fontId="9" fillId="0" borderId="3" xfId="8" applyNumberFormat="1" applyFont="1" applyFill="1" applyBorder="1" applyAlignment="1">
      <alignment vertical="center"/>
    </xf>
    <xf numFmtId="0" fontId="12" fillId="0" borderId="0" xfId="9" applyFont="1" applyFill="1" applyAlignment="1"/>
    <xf numFmtId="167" fontId="8" fillId="0" borderId="0" xfId="8" applyNumberFormat="1" applyFont="1" applyFill="1" applyBorder="1" applyAlignment="1">
      <alignment vertical="center"/>
    </xf>
    <xf numFmtId="0" fontId="12" fillId="0" borderId="0" xfId="6" applyFont="1" applyFill="1" applyAlignment="1"/>
    <xf numFmtId="167" fontId="2" fillId="0" borderId="0" xfId="11" applyNumberFormat="1" applyFont="1" applyFill="1" applyBorder="1" applyAlignment="1">
      <alignment vertical="center"/>
    </xf>
    <xf numFmtId="0" fontId="2" fillId="0" borderId="0" xfId="7" applyFont="1" applyBorder="1" applyAlignment="1"/>
    <xf numFmtId="167" fontId="10" fillId="0" borderId="3" xfId="9" applyNumberFormat="1" applyFont="1" applyFill="1" applyBorder="1" applyAlignment="1">
      <alignment vertical="center"/>
    </xf>
    <xf numFmtId="0" fontId="10" fillId="0" borderId="0" xfId="9" applyFont="1" applyFill="1" applyAlignment="1"/>
    <xf numFmtId="167" fontId="11" fillId="0" borderId="0" xfId="9" applyNumberFormat="1" applyFont="1" applyFill="1" applyBorder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167" fontId="11" fillId="2" borderId="0" xfId="11" applyNumberFormat="1" applyFont="1" applyFill="1"/>
    <xf numFmtId="167" fontId="11" fillId="0" borderId="0" xfId="11" applyNumberFormat="1" applyFont="1" applyFill="1"/>
    <xf numFmtId="170" fontId="11" fillId="0" borderId="0" xfId="11" applyNumberFormat="1" applyFont="1" applyFill="1"/>
    <xf numFmtId="3" fontId="2" fillId="2" borderId="0" xfId="1" applyNumberFormat="1" applyFont="1" applyFill="1" applyAlignment="1">
      <alignment horizontal="right" wrapText="1"/>
    </xf>
    <xf numFmtId="3" fontId="8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8" fillId="2" borderId="0" xfId="8" applyNumberFormat="1" applyFont="1" applyFill="1" applyAlignment="1">
      <alignment horizontal="right" wrapText="1"/>
    </xf>
    <xf numFmtId="3" fontId="8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167" fontId="8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167" fontId="8" fillId="2" borderId="0" xfId="8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8" fillId="2" borderId="0" xfId="0" applyNumberFormat="1" applyFont="1" applyFill="1"/>
    <xf numFmtId="167" fontId="8" fillId="2" borderId="0" xfId="11" applyNumberFormat="1" applyFont="1" applyFill="1"/>
    <xf numFmtId="0" fontId="11" fillId="0" borderId="0" xfId="9" applyFont="1" applyFill="1" applyAlignment="1">
      <alignment wrapText="1"/>
    </xf>
    <xf numFmtId="169" fontId="11" fillId="2" borderId="0" xfId="0" applyNumberFormat="1" applyFont="1" applyFill="1"/>
    <xf numFmtId="0" fontId="2" fillId="0" borderId="0" xfId="6" applyFont="1" applyBorder="1" applyAlignment="1">
      <alignment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8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9" fontId="2" fillId="2" borderId="0" xfId="11" applyNumberFormat="1" applyFont="1" applyFill="1" applyBorder="1" applyAlignment="1"/>
    <xf numFmtId="3" fontId="11" fillId="0" borderId="0" xfId="0" applyNumberFormat="1" applyFont="1" applyFill="1"/>
    <xf numFmtId="167" fontId="2" fillId="2" borderId="0" xfId="243" applyNumberFormat="1" applyFont="1" applyFill="1" applyBorder="1" applyAlignment="1"/>
  </cellXfs>
  <cellStyles count="244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" xfId="243" builtinId="3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43" zoomScale="130" zoomScaleNormal="130" workbookViewId="0">
      <selection activeCell="D60" sqref="D60"/>
    </sheetView>
  </sheetViews>
  <sheetFormatPr defaultRowHeight="12.75" x14ac:dyDescent="0.2"/>
  <cols>
    <col min="1" max="1" width="37.42578125" style="37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47</v>
      </c>
    </row>
    <row r="2" spans="1:5" x14ac:dyDescent="0.2">
      <c r="A2" s="1"/>
    </row>
    <row r="3" spans="1:5" x14ac:dyDescent="0.2">
      <c r="A3" s="1" t="s">
        <v>38</v>
      </c>
    </row>
    <row r="4" spans="1:5" ht="12.75" customHeight="1" x14ac:dyDescent="0.2">
      <c r="A4" s="3" t="s">
        <v>68</v>
      </c>
      <c r="B4" s="4"/>
      <c r="C4" s="4"/>
      <c r="D4" s="4"/>
    </row>
    <row r="5" spans="1:5" s="7" customFormat="1" ht="25.5" x14ac:dyDescent="0.2">
      <c r="A5" s="5"/>
      <c r="B5" s="6" t="s">
        <v>69</v>
      </c>
      <c r="C5" s="6" t="s">
        <v>70</v>
      </c>
      <c r="D5" s="6" t="s">
        <v>56</v>
      </c>
      <c r="E5" s="2"/>
    </row>
    <row r="6" spans="1:5" ht="13.5" thickBot="1" x14ac:dyDescent="0.25">
      <c r="A6" s="8"/>
      <c r="B6" s="9" t="s">
        <v>9</v>
      </c>
      <c r="C6" s="9" t="s">
        <v>9</v>
      </c>
      <c r="D6" s="9" t="s">
        <v>9</v>
      </c>
    </row>
    <row r="7" spans="1:5" x14ac:dyDescent="0.2">
      <c r="A7" s="3" t="s">
        <v>8</v>
      </c>
      <c r="B7" s="10"/>
      <c r="C7" s="10"/>
      <c r="D7" s="10"/>
    </row>
    <row r="8" spans="1:5" x14ac:dyDescent="0.2">
      <c r="A8" s="11" t="s">
        <v>27</v>
      </c>
      <c r="B8" s="76">
        <v>2561834</v>
      </c>
      <c r="C8" s="77">
        <v>2205749</v>
      </c>
      <c r="D8" s="76">
        <v>3265493.69</v>
      </c>
    </row>
    <row r="9" spans="1:5" x14ac:dyDescent="0.2">
      <c r="A9" s="12" t="s">
        <v>0</v>
      </c>
      <c r="B9" s="76">
        <v>807672</v>
      </c>
      <c r="C9" s="77">
        <v>1175899</v>
      </c>
      <c r="D9" s="76">
        <v>680601</v>
      </c>
    </row>
    <row r="10" spans="1:5" x14ac:dyDescent="0.2">
      <c r="A10" s="12" t="s">
        <v>26</v>
      </c>
      <c r="B10" s="76">
        <v>1653364</v>
      </c>
      <c r="C10" s="77">
        <v>451165</v>
      </c>
      <c r="D10" s="76">
        <v>1072807</v>
      </c>
    </row>
    <row r="11" spans="1:5" ht="25.5" x14ac:dyDescent="0.2">
      <c r="A11" s="13" t="s">
        <v>49</v>
      </c>
      <c r="B11" s="78">
        <v>-5383</v>
      </c>
      <c r="C11" s="79">
        <v>-4833</v>
      </c>
      <c r="D11" s="78">
        <v>-5310</v>
      </c>
    </row>
    <row r="12" spans="1:5" ht="25.5" x14ac:dyDescent="0.2">
      <c r="A12" s="14" t="s">
        <v>48</v>
      </c>
      <c r="B12" s="15">
        <f>B10+B11</f>
        <v>1647981</v>
      </c>
      <c r="C12" s="15">
        <f>C10+C11</f>
        <v>446332</v>
      </c>
      <c r="D12" s="15">
        <f>D10+D11</f>
        <v>1067497</v>
      </c>
    </row>
    <row r="13" spans="1:5" x14ac:dyDescent="0.2">
      <c r="A13" s="3" t="s">
        <v>42</v>
      </c>
      <c r="B13" s="15">
        <f>B8+B9+B12</f>
        <v>5017487</v>
      </c>
      <c r="C13" s="15">
        <f>C8+C9+C12</f>
        <v>3827980</v>
      </c>
      <c r="D13" s="15">
        <f>D8+D9+D12</f>
        <v>5013591.6899999995</v>
      </c>
    </row>
    <row r="14" spans="1:5" s="16" customFormat="1" x14ac:dyDescent="0.2">
      <c r="A14" s="11" t="s">
        <v>1</v>
      </c>
      <c r="B14" s="72">
        <v>798873</v>
      </c>
      <c r="C14" s="80">
        <v>969407</v>
      </c>
      <c r="D14" s="72">
        <v>802795</v>
      </c>
      <c r="E14" s="2"/>
    </row>
    <row r="15" spans="1:5" s="16" customFormat="1" ht="38.25" x14ac:dyDescent="0.2">
      <c r="A15" s="17" t="s">
        <v>45</v>
      </c>
      <c r="B15" s="76">
        <v>418981</v>
      </c>
      <c r="C15" s="77">
        <v>325660</v>
      </c>
      <c r="D15" s="76">
        <v>87494</v>
      </c>
      <c r="E15" s="2"/>
    </row>
    <row r="16" spans="1:5" x14ac:dyDescent="0.2">
      <c r="A16" s="11" t="s">
        <v>25</v>
      </c>
      <c r="B16" s="76">
        <v>245735</v>
      </c>
      <c r="C16" s="77">
        <v>322339</v>
      </c>
      <c r="D16" s="76">
        <v>307447</v>
      </c>
    </row>
    <row r="17" spans="1:4" ht="25.5" x14ac:dyDescent="0.2">
      <c r="A17" s="18" t="s">
        <v>50</v>
      </c>
      <c r="B17" s="78">
        <v>-37</v>
      </c>
      <c r="C17" s="79">
        <v>-9507</v>
      </c>
      <c r="D17" s="78">
        <v>-5370</v>
      </c>
    </row>
    <row r="18" spans="1:4" x14ac:dyDescent="0.2">
      <c r="A18" s="14" t="s">
        <v>53</v>
      </c>
      <c r="B18" s="15">
        <f>B16+B17</f>
        <v>245698</v>
      </c>
      <c r="C18" s="15">
        <f>C16+C17</f>
        <v>312832</v>
      </c>
      <c r="D18" s="15">
        <f>D16+D17</f>
        <v>302077</v>
      </c>
    </row>
    <row r="19" spans="1:4" x14ac:dyDescent="0.2">
      <c r="A19" s="11" t="s">
        <v>24</v>
      </c>
      <c r="B19" s="76">
        <v>9048653</v>
      </c>
      <c r="C19" s="77">
        <f>7139357+13775</f>
        <v>7153132</v>
      </c>
      <c r="D19" s="76">
        <v>8439171</v>
      </c>
    </row>
    <row r="20" spans="1:4" x14ac:dyDescent="0.2">
      <c r="A20" s="19" t="s">
        <v>51</v>
      </c>
      <c r="B20" s="78">
        <v>-429755</v>
      </c>
      <c r="C20" s="79">
        <v>-445557</v>
      </c>
      <c r="D20" s="78">
        <v>-419932</v>
      </c>
    </row>
    <row r="21" spans="1:4" x14ac:dyDescent="0.2">
      <c r="A21" s="19" t="s">
        <v>55</v>
      </c>
      <c r="B21" s="78">
        <v>0</v>
      </c>
      <c r="C21" s="78">
        <v>0</v>
      </c>
      <c r="D21" s="78">
        <v>0</v>
      </c>
    </row>
    <row r="22" spans="1:4" x14ac:dyDescent="0.2">
      <c r="A22" s="14" t="s">
        <v>52</v>
      </c>
      <c r="B22" s="20">
        <f>B19+B20+B21</f>
        <v>8618898</v>
      </c>
      <c r="C22" s="20">
        <f>C19+C20+C21</f>
        <v>6707575</v>
      </c>
      <c r="D22" s="20">
        <f>D19+D20+D21</f>
        <v>8019239</v>
      </c>
    </row>
    <row r="23" spans="1:4" x14ac:dyDescent="0.2">
      <c r="A23" s="21" t="s">
        <v>39</v>
      </c>
      <c r="B23" s="15">
        <f>B18+B22</f>
        <v>8864596</v>
      </c>
      <c r="C23" s="15">
        <f>C18+C22</f>
        <v>7020407</v>
      </c>
      <c r="D23" s="15">
        <f>D18+D22</f>
        <v>8321316</v>
      </c>
    </row>
    <row r="24" spans="1:4" ht="25.5" x14ac:dyDescent="0.2">
      <c r="A24" s="17" t="s">
        <v>23</v>
      </c>
      <c r="B24" s="78">
        <v>0</v>
      </c>
      <c r="C24" s="79">
        <v>0</v>
      </c>
      <c r="D24" s="78">
        <v>4526</v>
      </c>
    </row>
    <row r="25" spans="1:4" x14ac:dyDescent="0.2">
      <c r="A25" s="22" t="s">
        <v>46</v>
      </c>
      <c r="B25" s="78">
        <v>0</v>
      </c>
      <c r="C25" s="79">
        <v>0</v>
      </c>
      <c r="D25" s="78">
        <v>0</v>
      </c>
    </row>
    <row r="26" spans="1:4" x14ac:dyDescent="0.2">
      <c r="A26" s="11" t="s">
        <v>22</v>
      </c>
      <c r="B26" s="76">
        <v>770630</v>
      </c>
      <c r="C26" s="77">
        <v>547443</v>
      </c>
      <c r="D26" s="76">
        <f>545464+33796</f>
        <v>579260</v>
      </c>
    </row>
    <row r="27" spans="1:4" x14ac:dyDescent="0.2">
      <c r="A27" s="2" t="s">
        <v>59</v>
      </c>
      <c r="B27" s="76">
        <v>38552</v>
      </c>
      <c r="C27" s="79">
        <v>0</v>
      </c>
      <c r="D27" s="76">
        <v>33796</v>
      </c>
    </row>
    <row r="28" spans="1:4" ht="13.5" customHeight="1" x14ac:dyDescent="0.2">
      <c r="A28" s="23" t="s">
        <v>21</v>
      </c>
      <c r="B28" s="76">
        <v>1265424.4497656836</v>
      </c>
      <c r="C28" s="77">
        <v>412391</v>
      </c>
      <c r="D28" s="76">
        <f>537736-33796</f>
        <v>503940</v>
      </c>
    </row>
    <row r="29" spans="1:4" ht="13.5" thickBot="1" x14ac:dyDescent="0.25">
      <c r="A29" s="24" t="s">
        <v>16</v>
      </c>
      <c r="B29" s="25">
        <f>B13+B14+B15+B23+B24+B25+B26+B28+B27</f>
        <v>17174543.449765682</v>
      </c>
      <c r="C29" s="25">
        <f>C13+C14+C15+C23+C24+C25+C26+C28</f>
        <v>13103288</v>
      </c>
      <c r="D29" s="25">
        <f>D13+D14+D15+D23+D24+D25+D26+D28+D27</f>
        <v>15346718.689999999</v>
      </c>
    </row>
    <row r="30" spans="1:4" ht="13.5" thickTop="1" x14ac:dyDescent="0.2">
      <c r="A30" s="3"/>
      <c r="B30" s="26"/>
      <c r="C30" s="26"/>
      <c r="D30" s="26"/>
    </row>
    <row r="31" spans="1:4" x14ac:dyDescent="0.2">
      <c r="A31" s="8" t="s">
        <v>10</v>
      </c>
      <c r="B31" s="27"/>
      <c r="C31" s="27"/>
      <c r="D31" s="27"/>
    </row>
    <row r="32" spans="1:4" ht="25.5" x14ac:dyDescent="0.2">
      <c r="A32" s="90" t="s">
        <v>44</v>
      </c>
      <c r="B32" s="76">
        <v>445922</v>
      </c>
      <c r="C32" s="77">
        <v>403054</v>
      </c>
      <c r="D32" s="76">
        <v>710215</v>
      </c>
    </row>
    <row r="33" spans="1:4" x14ac:dyDescent="0.2">
      <c r="A33" s="23" t="s">
        <v>14</v>
      </c>
      <c r="B33" s="72">
        <v>11500820</v>
      </c>
      <c r="C33" s="80">
        <v>9174677</v>
      </c>
      <c r="D33" s="72">
        <v>10490012</v>
      </c>
    </row>
    <row r="34" spans="1:4" x14ac:dyDescent="0.2">
      <c r="A34" s="23" t="s">
        <v>15</v>
      </c>
      <c r="B34" s="76">
        <v>1577460</v>
      </c>
      <c r="C34" s="77">
        <v>1359408</v>
      </c>
      <c r="D34" s="76">
        <v>1595868</v>
      </c>
    </row>
    <row r="35" spans="1:4" x14ac:dyDescent="0.2">
      <c r="A35" s="23" t="s">
        <v>13</v>
      </c>
      <c r="B35" s="76">
        <v>4980</v>
      </c>
      <c r="C35" s="77">
        <v>2553</v>
      </c>
      <c r="D35" s="76">
        <v>0</v>
      </c>
    </row>
    <row r="36" spans="1:4" x14ac:dyDescent="0.2">
      <c r="A36" s="11" t="s">
        <v>2</v>
      </c>
      <c r="B36" s="76">
        <f>15355+9134</f>
        <v>24489</v>
      </c>
      <c r="C36" s="77">
        <f>15355+11070</f>
        <v>26425</v>
      </c>
      <c r="D36" s="76">
        <v>19587</v>
      </c>
    </row>
    <row r="37" spans="1:4" ht="25.5" x14ac:dyDescent="0.2">
      <c r="A37" s="17" t="s">
        <v>12</v>
      </c>
      <c r="B37" s="81">
        <v>105112</v>
      </c>
      <c r="C37" s="82">
        <v>30587</v>
      </c>
      <c r="D37" s="81">
        <v>106912</v>
      </c>
    </row>
    <row r="38" spans="1:4" x14ac:dyDescent="0.2">
      <c r="A38" s="11" t="s">
        <v>43</v>
      </c>
      <c r="B38" s="81">
        <v>0</v>
      </c>
      <c r="C38" s="82">
        <v>0</v>
      </c>
      <c r="D38" s="81">
        <v>0</v>
      </c>
    </row>
    <row r="39" spans="1:4" x14ac:dyDescent="0.2">
      <c r="A39" s="11" t="s">
        <v>60</v>
      </c>
      <c r="B39" s="81">
        <v>40276</v>
      </c>
      <c r="C39" s="82">
        <v>0</v>
      </c>
      <c r="D39" s="81">
        <v>39356</v>
      </c>
    </row>
    <row r="40" spans="1:4" x14ac:dyDescent="0.2">
      <c r="A40" s="12" t="s">
        <v>11</v>
      </c>
      <c r="B40" s="97">
        <v>1286413</v>
      </c>
      <c r="C40" s="97">
        <v>279125</v>
      </c>
      <c r="D40" s="76">
        <v>277714</v>
      </c>
    </row>
    <row r="41" spans="1:4" x14ac:dyDescent="0.2">
      <c r="A41" s="12"/>
      <c r="B41" s="97"/>
      <c r="C41" s="97"/>
      <c r="D41" s="76"/>
    </row>
    <row r="42" spans="1:4" x14ac:dyDescent="0.2">
      <c r="A42" s="24" t="s">
        <v>17</v>
      </c>
      <c r="B42" s="28">
        <f>SUM(B32:B40)</f>
        <v>14985472</v>
      </c>
      <c r="C42" s="28">
        <f>SUM(C32:C40)</f>
        <v>11275829</v>
      </c>
      <c r="D42" s="28">
        <f>SUM(D32:D40)</f>
        <v>13239664</v>
      </c>
    </row>
    <row r="43" spans="1:4" x14ac:dyDescent="0.2">
      <c r="A43" s="11"/>
      <c r="B43" s="17"/>
      <c r="C43" s="17"/>
      <c r="D43" s="17"/>
    </row>
    <row r="44" spans="1:4" ht="12.75" customHeight="1" x14ac:dyDescent="0.2">
      <c r="A44" s="8" t="s">
        <v>18</v>
      </c>
      <c r="B44" s="29"/>
      <c r="C44" s="29"/>
      <c r="D44" s="29"/>
    </row>
    <row r="45" spans="1:4" x14ac:dyDescent="0.2">
      <c r="A45" s="23" t="s">
        <v>3</v>
      </c>
      <c r="B45" s="76">
        <v>1734163</v>
      </c>
      <c r="C45" s="77">
        <v>1503474</v>
      </c>
      <c r="D45" s="76">
        <v>1734163</v>
      </c>
    </row>
    <row r="46" spans="1:4" x14ac:dyDescent="0.2">
      <c r="A46" s="30" t="s">
        <v>41</v>
      </c>
      <c r="B46" s="81">
        <v>0</v>
      </c>
      <c r="C46" s="82">
        <v>0</v>
      </c>
      <c r="D46" s="81">
        <v>0</v>
      </c>
    </row>
    <row r="47" spans="1:4" x14ac:dyDescent="0.2">
      <c r="A47" s="23" t="s">
        <v>4</v>
      </c>
      <c r="B47" s="97">
        <v>454908</v>
      </c>
      <c r="C47" s="97">
        <v>323985</v>
      </c>
      <c r="D47" s="83">
        <v>372892</v>
      </c>
    </row>
    <row r="48" spans="1:4" x14ac:dyDescent="0.2">
      <c r="A48" s="8" t="s">
        <v>19</v>
      </c>
      <c r="B48" s="31">
        <f>SUM(B45:B47)</f>
        <v>2189071</v>
      </c>
      <c r="C48" s="31">
        <f>SUM(C45:C47)</f>
        <v>1827459</v>
      </c>
      <c r="D48" s="31">
        <f>SUM(D45:D47)</f>
        <v>2107055</v>
      </c>
    </row>
    <row r="49" spans="1:4" x14ac:dyDescent="0.2">
      <c r="A49" s="3"/>
      <c r="B49" s="32"/>
      <c r="C49" s="32"/>
      <c r="D49" s="32"/>
    </row>
    <row r="50" spans="1:4" ht="13.5" thickBot="1" x14ac:dyDescent="0.25">
      <c r="A50" s="33" t="s">
        <v>20</v>
      </c>
      <c r="B50" s="34">
        <f>B42+B48</f>
        <v>17174543</v>
      </c>
      <c r="C50" s="34">
        <f>C42+C48</f>
        <v>13103288</v>
      </c>
      <c r="D50" s="34">
        <f>D42+D48</f>
        <v>15346719</v>
      </c>
    </row>
    <row r="51" spans="1:4" ht="13.5" thickTop="1" x14ac:dyDescent="0.2">
      <c r="A51" s="11"/>
    </row>
    <row r="52" spans="1:4" x14ac:dyDescent="0.2">
      <c r="A52" s="35"/>
      <c r="B52" s="36"/>
      <c r="C52" s="36"/>
      <c r="D52" s="36"/>
    </row>
    <row r="55" spans="1:4" x14ac:dyDescent="0.2">
      <c r="A55" s="37" t="s">
        <v>40</v>
      </c>
      <c r="B55" s="38"/>
      <c r="C55" s="37" t="s">
        <v>40</v>
      </c>
      <c r="D55" s="38"/>
    </row>
    <row r="56" spans="1:4" x14ac:dyDescent="0.2">
      <c r="A56" s="1" t="s">
        <v>58</v>
      </c>
      <c r="B56" s="16"/>
      <c r="C56" s="1" t="s">
        <v>75</v>
      </c>
      <c r="D56" s="16"/>
    </row>
    <row r="57" spans="1:4" x14ac:dyDescent="0.2">
      <c r="A57" s="1" t="s">
        <v>74</v>
      </c>
      <c r="B57" s="16"/>
      <c r="C57" s="1" t="s">
        <v>57</v>
      </c>
      <c r="D57" s="16"/>
    </row>
    <row r="61" spans="1:4" ht="37.5" customHeight="1" x14ac:dyDescent="0.2">
      <c r="A61" s="7"/>
      <c r="B61" s="85"/>
      <c r="C61" s="85"/>
      <c r="D61" s="86"/>
    </row>
    <row r="62" spans="1:4" x14ac:dyDescent="0.2">
      <c r="A62" s="7"/>
      <c r="B62" s="85"/>
      <c r="C62" s="85"/>
      <c r="D62" s="85"/>
    </row>
    <row r="63" spans="1:4" x14ac:dyDescent="0.2">
      <c r="A63" s="7"/>
      <c r="B63" s="85"/>
      <c r="C63" s="85"/>
      <c r="D63" s="87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130" zoomScaleNormal="130" workbookViewId="0">
      <selection activeCell="B28" sqref="B28:C29"/>
    </sheetView>
  </sheetViews>
  <sheetFormatPr defaultRowHeight="12.75" x14ac:dyDescent="0.2"/>
  <cols>
    <col min="1" max="1" width="43.42578125" style="70" customWidth="1"/>
    <col min="2" max="2" width="12" style="39" customWidth="1"/>
    <col min="3" max="3" width="12.140625" style="39" customWidth="1"/>
    <col min="4" max="4" width="17" style="39" customWidth="1"/>
    <col min="5" max="6" width="9.140625" style="39"/>
    <col min="7" max="7" width="24.5703125" style="39" customWidth="1"/>
    <col min="8" max="16384" width="9.140625" style="39"/>
  </cols>
  <sheetData>
    <row r="1" spans="1:3" x14ac:dyDescent="0.2">
      <c r="A1" s="1" t="s">
        <v>37</v>
      </c>
    </row>
    <row r="2" spans="1:3" x14ac:dyDescent="0.2">
      <c r="A2" s="1"/>
    </row>
    <row r="3" spans="1:3" x14ac:dyDescent="0.2">
      <c r="A3" s="1" t="s">
        <v>28</v>
      </c>
      <c r="B3" s="40"/>
      <c r="C3" s="40"/>
    </row>
    <row r="4" spans="1:3" x14ac:dyDescent="0.2">
      <c r="A4" s="3" t="s">
        <v>71</v>
      </c>
      <c r="B4" s="41"/>
      <c r="C4" s="41"/>
    </row>
    <row r="5" spans="1:3" x14ac:dyDescent="0.2">
      <c r="A5" s="42"/>
      <c r="B5" s="41"/>
      <c r="C5" s="41"/>
    </row>
    <row r="6" spans="1:3" ht="25.5" x14ac:dyDescent="0.2">
      <c r="A6" s="5"/>
      <c r="B6" s="43" t="s">
        <v>72</v>
      </c>
      <c r="C6" s="43" t="s">
        <v>73</v>
      </c>
    </row>
    <row r="7" spans="1:3" ht="13.5" thickBot="1" x14ac:dyDescent="0.25">
      <c r="A7" s="5"/>
      <c r="B7" s="44" t="s">
        <v>9</v>
      </c>
      <c r="C7" s="44" t="s">
        <v>9</v>
      </c>
    </row>
    <row r="8" spans="1:3" x14ac:dyDescent="0.2">
      <c r="A8" s="45" t="s">
        <v>29</v>
      </c>
      <c r="B8" s="46">
        <f>590671-23978</f>
        <v>566693</v>
      </c>
      <c r="C8" s="46">
        <v>525395</v>
      </c>
    </row>
    <row r="9" spans="1:3" x14ac:dyDescent="0.2">
      <c r="A9" s="45" t="s">
        <v>30</v>
      </c>
      <c r="B9" s="46">
        <v>-145092</v>
      </c>
      <c r="C9" s="46">
        <v>-151339</v>
      </c>
    </row>
    <row r="10" spans="1:3" x14ac:dyDescent="0.2">
      <c r="A10" s="3" t="s">
        <v>32</v>
      </c>
      <c r="B10" s="47">
        <f>SUM(B8:B9)</f>
        <v>421601</v>
      </c>
      <c r="C10" s="48">
        <f>SUM(C8:C9)</f>
        <v>374056</v>
      </c>
    </row>
    <row r="11" spans="1:3" ht="25.5" x14ac:dyDescent="0.2">
      <c r="A11" s="18" t="s">
        <v>31</v>
      </c>
      <c r="B11" s="97">
        <v>-2674</v>
      </c>
      <c r="C11" s="38">
        <v>-209217</v>
      </c>
    </row>
    <row r="12" spans="1:3" x14ac:dyDescent="0.2">
      <c r="A12" s="49" t="s">
        <v>5</v>
      </c>
      <c r="B12" s="50">
        <f>B10+B11</f>
        <v>418927</v>
      </c>
      <c r="C12" s="50">
        <f>C10+C11</f>
        <v>164839</v>
      </c>
    </row>
    <row r="13" spans="1:3" x14ac:dyDescent="0.2">
      <c r="A13" s="51"/>
      <c r="C13" s="52"/>
    </row>
    <row r="14" spans="1:3" x14ac:dyDescent="0.2">
      <c r="A14" s="5" t="s">
        <v>33</v>
      </c>
      <c r="B14" s="46">
        <v>205991</v>
      </c>
      <c r="C14" s="46">
        <v>160547</v>
      </c>
    </row>
    <row r="15" spans="1:3" x14ac:dyDescent="0.2">
      <c r="A15" s="5" t="s">
        <v>34</v>
      </c>
      <c r="B15" s="46">
        <v>-139535</v>
      </c>
      <c r="C15" s="84">
        <v>-28365</v>
      </c>
    </row>
    <row r="16" spans="1:3" x14ac:dyDescent="0.2">
      <c r="A16" s="51" t="s">
        <v>36</v>
      </c>
      <c r="B16" s="46">
        <v>142376</v>
      </c>
      <c r="C16" s="84">
        <v>116913</v>
      </c>
    </row>
    <row r="17" spans="1:4" ht="25.5" x14ac:dyDescent="0.2">
      <c r="A17" s="91" t="s">
        <v>61</v>
      </c>
      <c r="B17" s="46">
        <v>28135</v>
      </c>
      <c r="C17" s="84">
        <v>10751</v>
      </c>
    </row>
    <row r="18" spans="1:4" x14ac:dyDescent="0.2">
      <c r="A18" s="51" t="s">
        <v>54</v>
      </c>
      <c r="B18" s="92">
        <v>22417</v>
      </c>
      <c r="C18" s="93">
        <v>-775</v>
      </c>
      <c r="D18" s="53"/>
    </row>
    <row r="19" spans="1:4" x14ac:dyDescent="0.2">
      <c r="A19" s="51"/>
      <c r="B19" s="54"/>
      <c r="C19" s="54"/>
      <c r="D19" s="53"/>
    </row>
    <row r="20" spans="1:4" x14ac:dyDescent="0.2">
      <c r="A20" s="49" t="s">
        <v>62</v>
      </c>
      <c r="B20" s="55">
        <f>SUM(B14:B19)</f>
        <v>259384</v>
      </c>
      <c r="C20" s="55">
        <f>SUM(C14:C18)</f>
        <v>259071</v>
      </c>
    </row>
    <row r="21" spans="1:4" x14ac:dyDescent="0.2">
      <c r="A21" s="51"/>
      <c r="B21" s="56"/>
      <c r="C21" s="57"/>
    </row>
    <row r="22" spans="1:4" x14ac:dyDescent="0.2">
      <c r="A22" s="51" t="s">
        <v>63</v>
      </c>
      <c r="B22" s="46">
        <v>-531585</v>
      </c>
      <c r="C22" s="84">
        <v>-460036</v>
      </c>
    </row>
    <row r="23" spans="1:4" x14ac:dyDescent="0.2">
      <c r="A23" s="51" t="s">
        <v>64</v>
      </c>
      <c r="B23" s="38">
        <v>-5423</v>
      </c>
      <c r="C23" s="97">
        <v>-7252</v>
      </c>
    </row>
    <row r="24" spans="1:4" ht="13.5" thickBot="1" x14ac:dyDescent="0.25">
      <c r="A24" s="58" t="s">
        <v>65</v>
      </c>
      <c r="B24" s="59">
        <f>B22+B23</f>
        <v>-537008</v>
      </c>
      <c r="C24" s="59">
        <f>C22+C23</f>
        <v>-467288</v>
      </c>
    </row>
    <row r="25" spans="1:4" ht="13.5" thickTop="1" x14ac:dyDescent="0.2">
      <c r="A25" s="60"/>
      <c r="B25" s="61"/>
      <c r="C25" s="61"/>
    </row>
    <row r="26" spans="1:4" ht="13.5" thickBot="1" x14ac:dyDescent="0.25">
      <c r="A26" s="18" t="s">
        <v>66</v>
      </c>
      <c r="B26" s="94">
        <f>B12+B20+B24</f>
        <v>141303</v>
      </c>
      <c r="C26" s="94">
        <f>C12+C20+C24</f>
        <v>-43378</v>
      </c>
    </row>
    <row r="27" spans="1:4" ht="13.5" thickTop="1" x14ac:dyDescent="0.2">
      <c r="A27" s="62"/>
      <c r="B27" s="63"/>
      <c r="C27" s="57"/>
    </row>
    <row r="28" spans="1:4" x14ac:dyDescent="0.2">
      <c r="A28" s="64" t="s">
        <v>6</v>
      </c>
      <c r="B28" s="98">
        <v>-8635</v>
      </c>
      <c r="C28" s="98">
        <v>-7509</v>
      </c>
    </row>
    <row r="29" spans="1:4" ht="13.5" thickBot="1" x14ac:dyDescent="0.25">
      <c r="A29" s="58" t="s">
        <v>67</v>
      </c>
      <c r="B29" s="95">
        <f>B26+B28</f>
        <v>132668</v>
      </c>
      <c r="C29" s="95">
        <f>C26+C28</f>
        <v>-50887</v>
      </c>
    </row>
    <row r="30" spans="1:4" ht="13.5" thickTop="1" x14ac:dyDescent="0.2">
      <c r="A30" s="66"/>
      <c r="B30" s="67"/>
      <c r="C30" s="63"/>
    </row>
    <row r="31" spans="1:4" ht="13.5" thickBot="1" x14ac:dyDescent="0.25">
      <c r="A31" s="68" t="s">
        <v>35</v>
      </c>
      <c r="B31" s="65">
        <f>B29</f>
        <v>132668</v>
      </c>
      <c r="C31" s="65">
        <f>C29</f>
        <v>-50887</v>
      </c>
    </row>
    <row r="32" spans="1:4" ht="13.5" thickTop="1" x14ac:dyDescent="0.2">
      <c r="A32" s="69" t="s">
        <v>7</v>
      </c>
      <c r="B32" s="71">
        <f>B31/346832573*1000</f>
        <v>0.38251309227521718</v>
      </c>
      <c r="C32" s="96">
        <f>C31/300694759*1000</f>
        <v>-0.16923141650101059</v>
      </c>
    </row>
    <row r="35" spans="1:6" x14ac:dyDescent="0.2">
      <c r="A35" s="37" t="s">
        <v>40</v>
      </c>
      <c r="B35" s="38"/>
      <c r="C35" s="37" t="s">
        <v>40</v>
      </c>
      <c r="D35" s="38"/>
      <c r="E35" s="2"/>
      <c r="F35" s="2"/>
    </row>
    <row r="36" spans="1:6" x14ac:dyDescent="0.2">
      <c r="A36" s="1" t="s">
        <v>58</v>
      </c>
      <c r="B36" s="16"/>
      <c r="C36" s="1" t="s">
        <v>75</v>
      </c>
      <c r="D36" s="16"/>
      <c r="E36" s="2"/>
      <c r="F36" s="2"/>
    </row>
    <row r="37" spans="1:6" x14ac:dyDescent="0.2">
      <c r="A37" s="1" t="s">
        <v>74</v>
      </c>
      <c r="B37" s="16"/>
      <c r="C37" s="1" t="s">
        <v>76</v>
      </c>
      <c r="D37" s="16"/>
      <c r="E37" s="2"/>
      <c r="F37" s="2"/>
    </row>
    <row r="40" spans="1:6" x14ac:dyDescent="0.2">
      <c r="A40" s="88"/>
      <c r="B40" s="73"/>
      <c r="C40" s="74"/>
    </row>
    <row r="41" spans="1:6" x14ac:dyDescent="0.2">
      <c r="A41" s="88"/>
      <c r="B41" s="89"/>
      <c r="C41" s="7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2021-06-29T09:13:40Z</dcterms:modified>
</cp:coreProperties>
</file>