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нбкр\Фин отчет на сайт\Ежемесячный\Фин отчет май 2021\"/>
    </mc:Choice>
  </mc:AlternateContent>
  <bookViews>
    <workbookView xWindow="0" yWindow="0" windowWidth="24000" windowHeight="9135" activeTab="1"/>
  </bookViews>
  <sheets>
    <sheet name="офп" sheetId="3" r:id="rId1"/>
    <sheet name="осп" sheetId="5" r:id="rId2"/>
  </sheets>
  <externalReferences>
    <externalReference r:id="rId3"/>
  </externalReferences>
  <definedNames>
    <definedName name="_xlnm.Print_Area" localSheetId="1">осп!$A$1:$C$35</definedName>
  </definedNames>
  <calcPr calcId="152511"/>
</workbook>
</file>

<file path=xl/calcChain.xml><?xml version="1.0" encoding="utf-8"?>
<calcChain xmlns="http://schemas.openxmlformats.org/spreadsheetml/2006/main">
  <c r="B22" i="5" l="1"/>
  <c r="C10" i="5"/>
  <c r="B10" i="5"/>
  <c r="B7" i="5"/>
  <c r="C38" i="3"/>
  <c r="B38" i="3"/>
  <c r="D28" i="3"/>
  <c r="D26" i="3"/>
  <c r="C19" i="3"/>
  <c r="D45" i="3" l="1"/>
  <c r="C45" i="3"/>
  <c r="B45" i="3"/>
  <c r="D18" i="3" l="1"/>
  <c r="D22" i="3"/>
  <c r="B22" i="3"/>
  <c r="C12" i="3"/>
  <c r="C13" i="3" s="1"/>
  <c r="B12" i="3"/>
  <c r="B13" i="3" s="1"/>
  <c r="B9" i="5"/>
  <c r="B11" i="5" s="1"/>
  <c r="B24" i="5" s="1"/>
  <c r="B27" i="5" s="1"/>
  <c r="B18" i="5"/>
  <c r="D12" i="3"/>
  <c r="D13" i="3" s="1"/>
  <c r="C18" i="5"/>
  <c r="C9" i="5"/>
  <c r="C11" i="5" s="1"/>
  <c r="C24" i="5" s="1"/>
  <c r="C27" i="5" s="1"/>
  <c r="D52" i="3"/>
  <c r="C52" i="3"/>
  <c r="B52" i="3"/>
  <c r="C22" i="3"/>
  <c r="B18" i="3"/>
  <c r="C18" i="3"/>
  <c r="C22" i="5" l="1"/>
  <c r="D54" i="3"/>
  <c r="D23" i="3"/>
  <c r="D30" i="3" s="1"/>
  <c r="B23" i="3"/>
  <c r="B30" i="3" s="1"/>
  <c r="C23" i="3"/>
  <c r="C30" i="3" s="1"/>
  <c r="C54" i="3"/>
  <c r="B54" i="3"/>
  <c r="B29" i="5" l="1"/>
  <c r="B30" i="5" s="1"/>
  <c r="C29" i="5"/>
  <c r="C30" i="5" s="1"/>
</calcChain>
</file>

<file path=xl/sharedStrings.xml><?xml version="1.0" encoding="utf-8"?>
<sst xmlns="http://schemas.openxmlformats.org/spreadsheetml/2006/main" count="81" uniqueCount="68">
  <si>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</si>
  <si>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</si>
  <si>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</si>
  <si>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</si>
  <si>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</si>
  <si>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</si>
  <si>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</si>
  <si>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</si>
  <si>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</si>
  <si>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</si>
  <si>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</si>
  <si>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</si>
  <si>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</si>
  <si>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</si>
  <si>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</si>
  <si>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</si>
  <si>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</si>
  <si>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</si>
  <si>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</si>
  <si>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</si>
  <si>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</si>
  <si>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</si>
  <si>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</si>
  <si>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</si>
  <si>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</si>
  <si>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</si>
  <si>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</si>
  <si>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</si>
  <si>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</si>
  <si>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</si>
  <si>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</si>
  <si>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</si>
  <si>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</si>
  <si>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</si>
  <si>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</si>
  <si>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</si>
  <si>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</si>
  <si>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</si>
  <si>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</si>
  <si>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</si>
  <si>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</si>
  <si>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</si>
  <si>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</si>
  <si>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</si>
  <si>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</si>
  <si>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</si>
  <si>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</si>
  <si>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</si>
  <si>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</si>
  <si>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</si>
  <si>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</si>
  <si>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Коммерциялык банктардагы баардык "ностро" эсеби</t>
  </si>
  <si>
    <t>Кайтарым репо операция келишим</t>
  </si>
  <si>
    <t xml:space="preserve">Кредиттер боюнча дисконт </t>
  </si>
  <si>
    <t>Декабрь 2020 ж.</t>
  </si>
  <si>
    <t>Активдерди пайдалануу укугу</t>
  </si>
  <si>
    <t>- “РЕПО” келишим боюнча операциялар</t>
  </si>
  <si>
    <t>Кайтарым “РЕПО” келишим боюнча операциялар</t>
  </si>
  <si>
    <t>Сагындыков Ж.Ж.</t>
  </si>
  <si>
    <t>Каржы инструменттери боюнча пайда же чыгым аркылуу адилеттик наркы боюнча таза пайда</t>
  </si>
  <si>
    <t>Киреше салыгы боюнча чыгымдан мурун пайда</t>
  </si>
  <si>
    <t>Май 2021 ж.</t>
  </si>
  <si>
    <t>Май 2020 ж.</t>
  </si>
  <si>
    <t xml:space="preserve">2021-жылдын 31-майга карата финансылык абал жөнүндө отчет  </t>
  </si>
  <si>
    <t>Банк Башкармасынын Төрагасы</t>
  </si>
  <si>
    <t>Башкы бухгалтер</t>
  </si>
  <si>
    <t>Дженбаева Э.Т.</t>
  </si>
  <si>
    <t>"Коммерциялык банк КЫРГЫЗСТАН " ААКтын 2021-жылдын 31-майга карата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</si>
</sst>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_-* #,##0.00\ _с_о_м_-;\-* #,##0.00\ _с_о_м_-;_-* &quot;-&quot;??\ _с_о_м_-;_-@_-"/>
    <numFmt numFmtId="170" formatCode="_(* #,##0.000000_);_(* \(#,##0.000000\);_(* &quot;-&quot;??_);_(@_)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10" fillId="0" borderId="0" xfId="0" applyFont="1" applyFill="1" applyAlignment="1"/>
    <xf numFmtId="0" fontId="15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166" fontId="12" fillId="0" borderId="0" xfId="8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12" fillId="0" borderId="0" xfId="8" applyNumberFormat="1" applyFont="1" applyFill="1" applyAlignment="1">
      <alignment vertical="center" wrapText="1"/>
    </xf>
    <xf numFmtId="166" fontId="8" fillId="0" borderId="3" xfId="0" applyNumberFormat="1" applyFont="1" applyFill="1" applyBorder="1" applyAlignment="1">
      <alignment vertical="center"/>
    </xf>
    <xf numFmtId="166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/>
    </xf>
    <xf numFmtId="166" fontId="10" fillId="2" borderId="0" xfId="9" applyNumberFormat="1" applyFont="1" applyFill="1" applyBorder="1" applyAlignment="1"/>
    <xf numFmtId="3" fontId="10" fillId="2" borderId="0" xfId="8" applyNumberFormat="1" applyFont="1" applyFill="1" applyAlignment="1">
      <alignment horizontal="right" wrapText="1"/>
    </xf>
    <xf numFmtId="3" fontId="10" fillId="2" borderId="0" xfId="1" applyNumberFormat="1" applyFont="1" applyFill="1" applyAlignment="1">
      <alignment horizontal="right" wrapText="1"/>
    </xf>
    <xf numFmtId="3" fontId="12" fillId="2" borderId="0" xfId="1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wrapText="1"/>
    </xf>
    <xf numFmtId="166" fontId="12" fillId="2" borderId="0" xfId="8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vertical="center" wrapText="1"/>
    </xf>
    <xf numFmtId="166" fontId="12" fillId="2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166" fontId="9" fillId="2" borderId="0" xfId="9" applyNumberFormat="1" applyFont="1" applyFill="1"/>
    <xf numFmtId="166" fontId="9" fillId="0" borderId="0" xfId="9" applyNumberFormat="1" applyFont="1" applyFill="1"/>
    <xf numFmtId="170" fontId="9" fillId="0" borderId="0" xfId="9" applyNumberFormat="1" applyFont="1" applyFill="1"/>
    <xf numFmtId="166" fontId="12" fillId="2" borderId="0" xfId="8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166" fontId="12" fillId="2" borderId="0" xfId="0" applyNumberFormat="1" applyFont="1" applyFill="1"/>
    <xf numFmtId="166" fontId="12" fillId="2" borderId="0" xfId="9" applyNumberFormat="1" applyFont="1" applyFill="1"/>
    <xf numFmtId="0" fontId="9" fillId="0" borderId="0" xfId="0" applyFont="1" applyFill="1" applyAlignment="1">
      <alignment wrapText="1"/>
    </xf>
    <xf numFmtId="166" fontId="10" fillId="2" borderId="4" xfId="8" applyNumberFormat="1" applyFont="1" applyFill="1" applyBorder="1" applyAlignment="1">
      <alignment horizontal="right"/>
    </xf>
    <xf numFmtId="166" fontId="12" fillId="2" borderId="4" xfId="8" applyNumberFormat="1" applyFont="1" applyFill="1" applyBorder="1" applyAlignment="1">
      <alignment horizontal="right"/>
    </xf>
    <xf numFmtId="166" fontId="10" fillId="2" borderId="3" xfId="8" applyNumberFormat="1" applyFont="1" applyFill="1" applyBorder="1" applyAlignment="1">
      <alignment vertical="center"/>
    </xf>
    <xf numFmtId="168" fontId="10" fillId="2" borderId="0" xfId="9" applyNumberFormat="1" applyFont="1" applyFill="1" applyBorder="1" applyAlignment="1"/>
    <xf numFmtId="168" fontId="9" fillId="2" borderId="0" xfId="0" applyNumberFormat="1" applyFont="1" applyFill="1"/>
    <xf numFmtId="0" fontId="9" fillId="0" borderId="0" xfId="0" applyFont="1"/>
    <xf numFmtId="0" fontId="11" fillId="0" borderId="0" xfId="0" applyFont="1" applyBorder="1" applyAlignment="1">
      <alignment horizontal="center" wrapText="1"/>
    </xf>
    <xf numFmtId="3" fontId="9" fillId="0" borderId="0" xfId="0" applyNumberFormat="1" applyFont="1" applyFill="1"/>
    <xf numFmtId="166" fontId="9" fillId="2" borderId="3" xfId="0" applyNumberFormat="1" applyFont="1" applyFill="1" applyBorder="1" applyAlignment="1">
      <alignment vertical="center"/>
    </xf>
  </cellXfs>
  <cellStyles count="26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post\H-Office\UBUiO\&#1063;&#1099;&#1085;&#1072;&#1088;&#1072;\&#1060;&#1054;%20&#1084;&#1072;&#1081;\&#1060;&#1080;&#1085;%20&#1086;&#1090;&#1095;&#1077;&#1090;%20&#1079;&#1072;%2005%202021&#1075;%20%20&#1053;&#1041;&#1050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 МСФО офп"/>
      <sheetName val="Лист3"/>
      <sheetName val="осп"/>
      <sheetName val="МСФО осп"/>
      <sheetName val="31.05.2020"/>
      <sheetName val="31.05.2021"/>
    </sheetNames>
    <sheetDataSet>
      <sheetData sheetId="0"/>
      <sheetData sheetId="1"/>
      <sheetData sheetId="2">
        <row r="13">
          <cell r="B13">
            <v>9319</v>
          </cell>
        </row>
        <row r="26">
          <cell r="B26">
            <v>-4490</v>
          </cell>
          <cell r="I26">
            <v>-217980</v>
          </cell>
        </row>
        <row r="30">
          <cell r="B30">
            <v>1816</v>
          </cell>
          <cell r="I30">
            <v>8763</v>
          </cell>
        </row>
      </sheetData>
      <sheetData sheetId="3"/>
      <sheetData sheetId="4">
        <row r="28">
          <cell r="B28">
            <v>132668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selection activeCell="B71" sqref="B71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8.570312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99" t="s">
        <v>50</v>
      </c>
      <c r="B1" s="99"/>
      <c r="C1" s="99"/>
    </row>
    <row r="2" spans="1:9" ht="14.25" customHeight="1" x14ac:dyDescent="0.25">
      <c r="A2" s="99" t="s">
        <v>63</v>
      </c>
      <c r="B2" s="99"/>
      <c r="C2" s="99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61</v>
      </c>
      <c r="C5" s="29" t="s">
        <v>62</v>
      </c>
      <c r="D5" s="29" t="s">
        <v>54</v>
      </c>
      <c r="F5" s="27"/>
      <c r="G5" s="30"/>
      <c r="H5" s="30"/>
      <c r="I5" s="12"/>
    </row>
    <row r="6" spans="1:9" ht="15.75" thickBot="1" x14ac:dyDescent="0.3">
      <c r="A6" s="1"/>
      <c r="B6" s="28" t="s">
        <v>32</v>
      </c>
      <c r="C6" s="28" t="s">
        <v>32</v>
      </c>
      <c r="D6" s="28" t="s">
        <v>32</v>
      </c>
      <c r="F6" s="29"/>
      <c r="G6" s="29"/>
      <c r="H6" s="29"/>
      <c r="I6" s="12"/>
    </row>
    <row r="7" spans="1:9" ht="15" x14ac:dyDescent="0.25">
      <c r="A7" s="5" t="s">
        <v>18</v>
      </c>
      <c r="B7" s="16"/>
      <c r="C7" s="16"/>
      <c r="E7" s="16"/>
      <c r="I7" s="12"/>
    </row>
    <row r="8" spans="1:9" x14ac:dyDescent="0.2">
      <c r="A8" s="2" t="s">
        <v>1</v>
      </c>
      <c r="B8" s="77">
        <v>2561834</v>
      </c>
      <c r="C8" s="78">
        <v>2205749</v>
      </c>
      <c r="D8" s="77">
        <v>3265493.69</v>
      </c>
      <c r="I8" s="12"/>
    </row>
    <row r="9" spans="1:9" x14ac:dyDescent="0.2">
      <c r="A9" s="3" t="s">
        <v>2</v>
      </c>
      <c r="B9" s="77">
        <v>807672</v>
      </c>
      <c r="C9" s="78">
        <v>1175899</v>
      </c>
      <c r="D9" s="77">
        <v>680601</v>
      </c>
      <c r="I9" s="12"/>
    </row>
    <row r="10" spans="1:9" x14ac:dyDescent="0.2">
      <c r="A10" s="3" t="s">
        <v>3</v>
      </c>
      <c r="B10" s="77">
        <v>1653364</v>
      </c>
      <c r="C10" s="78">
        <v>451165</v>
      </c>
      <c r="D10" s="77">
        <v>1072807</v>
      </c>
      <c r="I10" s="12"/>
    </row>
    <row r="11" spans="1:9" x14ac:dyDescent="0.2">
      <c r="A11" s="3" t="s">
        <v>22</v>
      </c>
      <c r="B11" s="79">
        <v>-5383</v>
      </c>
      <c r="C11" s="80">
        <v>-4833</v>
      </c>
      <c r="D11" s="79">
        <v>-5310</v>
      </c>
      <c r="I11" s="12"/>
    </row>
    <row r="12" spans="1:9" ht="15" x14ac:dyDescent="0.25">
      <c r="A12" s="3" t="s">
        <v>51</v>
      </c>
      <c r="B12" s="72">
        <f>SUM(B10:B11)</f>
        <v>1647981</v>
      </c>
      <c r="C12" s="72">
        <f>C10+C11</f>
        <v>446332</v>
      </c>
      <c r="D12" s="72">
        <f>SUM(D10:D11)</f>
        <v>1067497</v>
      </c>
      <c r="I12" s="12"/>
    </row>
    <row r="13" spans="1:9" ht="15" x14ac:dyDescent="0.25">
      <c r="A13" s="5" t="s">
        <v>4</v>
      </c>
      <c r="B13" s="13">
        <f>B8+B9+B12</f>
        <v>5017487</v>
      </c>
      <c r="C13" s="13">
        <f>C8+C9+C12</f>
        <v>3827980</v>
      </c>
      <c r="D13" s="13">
        <f>D8+D9+D12</f>
        <v>5013591.6899999995</v>
      </c>
      <c r="I13" s="12"/>
    </row>
    <row r="14" spans="1:9" x14ac:dyDescent="0.2">
      <c r="A14" s="2" t="s">
        <v>21</v>
      </c>
      <c r="B14" s="76">
        <v>798873</v>
      </c>
      <c r="C14" s="73">
        <v>969407</v>
      </c>
      <c r="D14" s="76">
        <v>802795</v>
      </c>
      <c r="I14" s="12"/>
    </row>
    <row r="15" spans="1:9" ht="32.25" customHeight="1" x14ac:dyDescent="0.2">
      <c r="A15" s="2" t="s">
        <v>20</v>
      </c>
      <c r="B15" s="77">
        <v>418981</v>
      </c>
      <c r="C15" s="78">
        <v>325660</v>
      </c>
      <c r="D15" s="77">
        <v>87494</v>
      </c>
      <c r="I15" s="12"/>
    </row>
    <row r="16" spans="1:9" ht="32.25" customHeight="1" x14ac:dyDescent="0.2">
      <c r="A16" s="2" t="s">
        <v>19</v>
      </c>
      <c r="B16" s="77">
        <v>245735</v>
      </c>
      <c r="C16" s="78">
        <v>322339</v>
      </c>
      <c r="D16" s="77">
        <v>307447</v>
      </c>
      <c r="I16" s="12"/>
    </row>
    <row r="17" spans="1:9" ht="14.25" customHeight="1" x14ac:dyDescent="0.2">
      <c r="A17" s="3" t="s">
        <v>22</v>
      </c>
      <c r="B17" s="79">
        <v>-37</v>
      </c>
      <c r="C17" s="80">
        <v>-9507</v>
      </c>
      <c r="D17" s="79">
        <v>-5370</v>
      </c>
      <c r="I17" s="12"/>
    </row>
    <row r="18" spans="1:9" ht="15" customHeight="1" x14ac:dyDescent="0.25">
      <c r="A18" s="5" t="s">
        <v>23</v>
      </c>
      <c r="B18" s="13">
        <f>B16+B17</f>
        <v>245698</v>
      </c>
      <c r="C18" s="13">
        <f>C16+C17</f>
        <v>312832</v>
      </c>
      <c r="D18" s="13">
        <f>D16+D17</f>
        <v>302077</v>
      </c>
      <c r="I18" s="12"/>
    </row>
    <row r="19" spans="1:9" x14ac:dyDescent="0.2">
      <c r="A19" s="8" t="s">
        <v>24</v>
      </c>
      <c r="B19" s="77">
        <v>9048653</v>
      </c>
      <c r="C19" s="78">
        <f>7139357+13775</f>
        <v>7153132</v>
      </c>
      <c r="D19" s="77">
        <v>8439171</v>
      </c>
      <c r="I19" s="12"/>
    </row>
    <row r="20" spans="1:9" x14ac:dyDescent="0.2">
      <c r="A20" s="3" t="s">
        <v>22</v>
      </c>
      <c r="B20" s="79">
        <v>-429755</v>
      </c>
      <c r="C20" s="80">
        <v>-445557</v>
      </c>
      <c r="D20" s="79">
        <v>-419932</v>
      </c>
      <c r="I20" s="12"/>
    </row>
    <row r="21" spans="1:9" x14ac:dyDescent="0.2">
      <c r="A21" s="3" t="s">
        <v>53</v>
      </c>
      <c r="B21" s="79">
        <v>0</v>
      </c>
      <c r="C21" s="79">
        <v>0</v>
      </c>
      <c r="D21" s="79">
        <v>0</v>
      </c>
      <c r="I21" s="12"/>
    </row>
    <row r="22" spans="1:9" ht="15" x14ac:dyDescent="0.25">
      <c r="A22" s="9" t="s">
        <v>25</v>
      </c>
      <c r="B22" s="14">
        <f>B19+B20+B21</f>
        <v>8618898</v>
      </c>
      <c r="C22" s="14">
        <f>C19+C20</f>
        <v>6707575</v>
      </c>
      <c r="D22" s="14">
        <f>D19+D20+D21</f>
        <v>8019239</v>
      </c>
      <c r="I22" s="12"/>
    </row>
    <row r="23" spans="1:9" ht="15" x14ac:dyDescent="0.25">
      <c r="A23" s="9" t="s">
        <v>5</v>
      </c>
      <c r="B23" s="13">
        <f>B18+B22</f>
        <v>8864596</v>
      </c>
      <c r="C23" s="13">
        <f>C18+C22</f>
        <v>7020407</v>
      </c>
      <c r="D23" s="13">
        <f>D18+D22</f>
        <v>8321316</v>
      </c>
      <c r="I23" s="12"/>
    </row>
    <row r="24" spans="1:9" ht="57" x14ac:dyDescent="0.2">
      <c r="A24" s="2" t="s">
        <v>6</v>
      </c>
      <c r="B24" s="79">
        <v>0</v>
      </c>
      <c r="C24" s="80">
        <v>0</v>
      </c>
      <c r="D24" s="79">
        <v>4526</v>
      </c>
      <c r="I24" s="12"/>
    </row>
    <row r="25" spans="1:9" x14ac:dyDescent="0.2">
      <c r="A25" s="10" t="s">
        <v>56</v>
      </c>
      <c r="B25" s="79">
        <v>0</v>
      </c>
      <c r="C25" s="80">
        <v>0</v>
      </c>
      <c r="D25" s="79">
        <v>0</v>
      </c>
      <c r="I25" s="12"/>
    </row>
    <row r="26" spans="1:9" x14ac:dyDescent="0.2">
      <c r="A26" s="3" t="s">
        <v>7</v>
      </c>
      <c r="B26" s="77">
        <v>770630</v>
      </c>
      <c r="C26" s="78">
        <v>547443</v>
      </c>
      <c r="D26" s="77">
        <f>545464+33796</f>
        <v>579260</v>
      </c>
      <c r="I26" s="12"/>
    </row>
    <row r="27" spans="1:9" ht="13.5" customHeight="1" x14ac:dyDescent="0.2">
      <c r="A27" s="3" t="s">
        <v>55</v>
      </c>
      <c r="B27" s="77">
        <v>38552</v>
      </c>
      <c r="C27" s="80">
        <v>0</v>
      </c>
      <c r="D27" s="77">
        <v>33796</v>
      </c>
      <c r="I27" s="12"/>
    </row>
    <row r="28" spans="1:9" ht="13.5" customHeight="1" x14ac:dyDescent="0.2">
      <c r="A28" s="3" t="s">
        <v>8</v>
      </c>
      <c r="B28" s="77">
        <v>1265424.4497656836</v>
      </c>
      <c r="C28" s="78">
        <v>412391</v>
      </c>
      <c r="D28" s="77">
        <f>537736-33796</f>
        <v>503940</v>
      </c>
      <c r="I28" s="12"/>
    </row>
    <row r="29" spans="1:9" ht="13.5" customHeight="1" x14ac:dyDescent="0.2">
      <c r="B29" s="15"/>
      <c r="D29" s="25"/>
      <c r="I29" s="12"/>
    </row>
    <row r="30" spans="1:9" ht="15.75" thickBot="1" x14ac:dyDescent="0.3">
      <c r="A30" s="5" t="s">
        <v>9</v>
      </c>
      <c r="B30" s="19">
        <f>B13+B14+B15+B23+B24+B25+B26+B27+B28</f>
        <v>17174543.449765682</v>
      </c>
      <c r="C30" s="19">
        <f>C13+C14+C15+C23+C24+C25+C26+C27+C28</f>
        <v>13103288</v>
      </c>
      <c r="D30" s="19">
        <f>D13+D14+D15+D23+D24+D25+D26+D27+D28</f>
        <v>15346718.689999999</v>
      </c>
      <c r="I30" s="12"/>
    </row>
    <row r="31" spans="1:9" ht="15.75" thickTop="1" x14ac:dyDescent="0.25">
      <c r="A31" s="5"/>
      <c r="B31" s="20"/>
      <c r="D31" s="25"/>
      <c r="I31" s="12"/>
    </row>
    <row r="32" spans="1:9" ht="15" x14ac:dyDescent="0.25">
      <c r="A32" s="5" t="s">
        <v>26</v>
      </c>
      <c r="B32" s="21"/>
      <c r="D32" s="25"/>
      <c r="I32" s="12"/>
    </row>
    <row r="33" spans="1:9" ht="18.75" x14ac:dyDescent="0.4">
      <c r="A33" s="2" t="s">
        <v>27</v>
      </c>
      <c r="B33" s="63"/>
      <c r="C33" s="16"/>
      <c r="D33" s="16"/>
      <c r="I33" s="12"/>
    </row>
    <row r="34" spans="1:9" ht="28.5" x14ac:dyDescent="0.2">
      <c r="A34" s="31" t="s">
        <v>28</v>
      </c>
      <c r="B34" s="77">
        <v>445922</v>
      </c>
      <c r="C34" s="78">
        <v>403054</v>
      </c>
      <c r="D34" s="77">
        <v>710215</v>
      </c>
      <c r="I34" s="12"/>
    </row>
    <row r="35" spans="1:9" x14ac:dyDescent="0.2">
      <c r="A35" s="3" t="s">
        <v>10</v>
      </c>
      <c r="B35" s="76">
        <v>11500820</v>
      </c>
      <c r="C35" s="73">
        <v>9174677</v>
      </c>
      <c r="D35" s="76">
        <v>10490012</v>
      </c>
      <c r="I35" s="12"/>
    </row>
    <row r="36" spans="1:9" x14ac:dyDescent="0.2">
      <c r="A36" s="3" t="s">
        <v>11</v>
      </c>
      <c r="B36" s="77">
        <v>1577460</v>
      </c>
      <c r="C36" s="78">
        <v>1359408</v>
      </c>
      <c r="D36" s="77">
        <v>1595868</v>
      </c>
      <c r="I36" s="12"/>
    </row>
    <row r="37" spans="1:9" x14ac:dyDescent="0.2">
      <c r="A37" s="3" t="s">
        <v>12</v>
      </c>
      <c r="B37" s="77">
        <v>4980</v>
      </c>
      <c r="C37" s="78">
        <v>2553</v>
      </c>
      <c r="D37" s="77">
        <v>0</v>
      </c>
      <c r="I37" s="12"/>
    </row>
    <row r="38" spans="1:9" x14ac:dyDescent="0.2">
      <c r="A38" s="3" t="s">
        <v>13</v>
      </c>
      <c r="B38" s="77">
        <f>15355+9134</f>
        <v>24489</v>
      </c>
      <c r="C38" s="78">
        <f>15355+11070</f>
        <v>26425</v>
      </c>
      <c r="D38" s="77">
        <v>19587</v>
      </c>
      <c r="I38" s="12"/>
    </row>
    <row r="39" spans="1:9" ht="57" x14ac:dyDescent="0.2">
      <c r="A39" s="2" t="s">
        <v>6</v>
      </c>
      <c r="B39" s="81">
        <v>105112</v>
      </c>
      <c r="C39" s="82">
        <v>30587</v>
      </c>
      <c r="D39" s="81">
        <v>106912</v>
      </c>
      <c r="I39" s="12"/>
    </row>
    <row r="40" spans="1:9" x14ac:dyDescent="0.2">
      <c r="A40" s="10" t="s">
        <v>57</v>
      </c>
      <c r="B40" s="81">
        <v>0</v>
      </c>
      <c r="C40" s="82">
        <v>0</v>
      </c>
      <c r="D40" s="81">
        <v>0</v>
      </c>
      <c r="I40" s="12"/>
    </row>
    <row r="41" spans="1:9" x14ac:dyDescent="0.2">
      <c r="A41" s="2" t="s">
        <v>52</v>
      </c>
      <c r="B41" s="81">
        <v>40276</v>
      </c>
      <c r="C41" s="82">
        <v>0</v>
      </c>
      <c r="D41" s="81">
        <v>39356</v>
      </c>
      <c r="I41" s="12"/>
    </row>
    <row r="42" spans="1:9" x14ac:dyDescent="0.2">
      <c r="A42" s="3" t="s">
        <v>14</v>
      </c>
      <c r="B42" s="100">
        <v>1286413</v>
      </c>
      <c r="C42" s="100">
        <v>279125</v>
      </c>
      <c r="D42" s="77">
        <v>277714</v>
      </c>
      <c r="I42" s="12"/>
    </row>
    <row r="43" spans="1:9" x14ac:dyDescent="0.2">
      <c r="A43" s="6"/>
      <c r="B43" s="3"/>
      <c r="C43" s="3"/>
      <c r="I43" s="12"/>
    </row>
    <row r="44" spans="1:9" x14ac:dyDescent="0.2">
      <c r="A44" s="6"/>
      <c r="B44" s="77"/>
      <c r="C44" s="78"/>
      <c r="D44" s="77"/>
      <c r="I44" s="12"/>
    </row>
    <row r="45" spans="1:9" ht="15" x14ac:dyDescent="0.25">
      <c r="A45" s="5" t="s">
        <v>15</v>
      </c>
      <c r="B45" s="22">
        <f>SUM(B34:B42)</f>
        <v>14985472</v>
      </c>
      <c r="C45" s="22">
        <f>SUM(C34:C42)</f>
        <v>11275829</v>
      </c>
      <c r="D45" s="22">
        <f>SUM(D34:D42)</f>
        <v>13239664</v>
      </c>
      <c r="I45" s="12"/>
    </row>
    <row r="46" spans="1:9" x14ac:dyDescent="0.2">
      <c r="A46" s="2"/>
      <c r="B46" s="21"/>
      <c r="D46" s="25"/>
      <c r="I46" s="12"/>
    </row>
    <row r="47" spans="1:9" ht="12.75" customHeight="1" x14ac:dyDescent="0.25">
      <c r="A47" s="2" t="s">
        <v>0</v>
      </c>
      <c r="B47" s="64"/>
      <c r="C47" s="16"/>
      <c r="D47" s="16"/>
      <c r="I47" s="12"/>
    </row>
    <row r="48" spans="1:9" x14ac:dyDescent="0.2">
      <c r="A48" s="2" t="s">
        <v>29</v>
      </c>
      <c r="B48" s="77">
        <v>1734163</v>
      </c>
      <c r="C48" s="78">
        <v>1503474</v>
      </c>
      <c r="D48" s="77">
        <v>1734163</v>
      </c>
      <c r="I48" s="12"/>
    </row>
    <row r="49" spans="1:9" x14ac:dyDescent="0.2">
      <c r="A49" s="3" t="s">
        <v>16</v>
      </c>
      <c r="B49" s="81">
        <v>0</v>
      </c>
      <c r="C49" s="82">
        <v>0</v>
      </c>
      <c r="D49" s="81">
        <v>0</v>
      </c>
      <c r="I49" s="12"/>
    </row>
    <row r="50" spans="1:9" x14ac:dyDescent="0.2">
      <c r="A50" s="3" t="s">
        <v>17</v>
      </c>
      <c r="B50" s="100">
        <v>454908</v>
      </c>
      <c r="C50" s="100">
        <v>323985</v>
      </c>
      <c r="D50" s="83">
        <v>372892</v>
      </c>
      <c r="I50" s="12"/>
    </row>
    <row r="51" spans="1:9" x14ac:dyDescent="0.2">
      <c r="A51" s="2"/>
      <c r="B51" s="17"/>
      <c r="D51" s="25"/>
      <c r="I51" s="12"/>
    </row>
    <row r="52" spans="1:9" ht="15" x14ac:dyDescent="0.25">
      <c r="A52" s="7" t="s">
        <v>30</v>
      </c>
      <c r="B52" s="23">
        <f>SUM(B48:B50)</f>
        <v>2189071</v>
      </c>
      <c r="C52" s="23">
        <f>SUM(C48:C50)</f>
        <v>1827459</v>
      </c>
      <c r="D52" s="23">
        <f>SUM(D48:D50)</f>
        <v>2107055</v>
      </c>
      <c r="I52" s="12"/>
    </row>
    <row r="53" spans="1:9" ht="15" x14ac:dyDescent="0.25">
      <c r="A53" s="7"/>
      <c r="B53" s="23"/>
      <c r="D53" s="25"/>
      <c r="I53" s="12"/>
    </row>
    <row r="54" spans="1:9" ht="15.75" thickBot="1" x14ac:dyDescent="0.3">
      <c r="A54" s="11" t="s">
        <v>31</v>
      </c>
      <c r="B54" s="24">
        <f>B45+B52</f>
        <v>17174543</v>
      </c>
      <c r="C54" s="24">
        <f>C45+C52</f>
        <v>13103288</v>
      </c>
      <c r="D54" s="24">
        <f>D45+D52</f>
        <v>15346719</v>
      </c>
      <c r="I54" s="12"/>
    </row>
    <row r="55" spans="1:9" ht="15" thickTop="1" x14ac:dyDescent="0.2">
      <c r="F55" s="12"/>
      <c r="G55" s="12"/>
      <c r="H55" s="12"/>
      <c r="I55" s="12"/>
    </row>
    <row r="56" spans="1:9" ht="15" x14ac:dyDescent="0.25">
      <c r="A56" s="11"/>
      <c r="B56" s="23"/>
      <c r="C56" s="18"/>
      <c r="F56" s="12"/>
      <c r="G56" s="12"/>
      <c r="H56" s="12"/>
      <c r="I56" s="12"/>
    </row>
    <row r="57" spans="1:9" ht="15" x14ac:dyDescent="0.25">
      <c r="A57" s="11"/>
      <c r="B57" s="23"/>
      <c r="C57" s="18"/>
    </row>
    <row r="58" spans="1:9" ht="15" x14ac:dyDescent="0.25">
      <c r="A58" s="11"/>
      <c r="B58" s="23"/>
      <c r="C58" s="18"/>
    </row>
    <row r="59" spans="1:9" ht="15" x14ac:dyDescent="0.25">
      <c r="A59" s="11"/>
      <c r="B59" s="23"/>
      <c r="C59" s="18"/>
    </row>
    <row r="60" spans="1:9" x14ac:dyDescent="0.2">
      <c r="A60" s="2"/>
    </row>
    <row r="61" spans="1:9" x14ac:dyDescent="0.2">
      <c r="A61" s="12"/>
    </row>
    <row r="62" spans="1:9" x14ac:dyDescent="0.2">
      <c r="A62" s="3" t="s">
        <v>64</v>
      </c>
      <c r="C62" s="49" t="s">
        <v>58</v>
      </c>
    </row>
    <row r="63" spans="1:9" x14ac:dyDescent="0.2">
      <c r="C63" s="49"/>
    </row>
    <row r="64" spans="1:9" x14ac:dyDescent="0.2">
      <c r="C64" s="49"/>
    </row>
    <row r="65" spans="1:4" x14ac:dyDescent="0.2">
      <c r="A65" s="98" t="s">
        <v>65</v>
      </c>
      <c r="C65" s="84" t="s">
        <v>66</v>
      </c>
    </row>
    <row r="69" spans="1:4" x14ac:dyDescent="0.2">
      <c r="B69" s="89"/>
      <c r="C69" s="89"/>
      <c r="D69" s="90"/>
    </row>
    <row r="70" spans="1:4" x14ac:dyDescent="0.2">
      <c r="B70" s="89"/>
      <c r="C70" s="89"/>
      <c r="D70" s="89"/>
    </row>
    <row r="71" spans="1:4" x14ac:dyDescent="0.2">
      <c r="B71" s="89"/>
      <c r="C71" s="89"/>
      <c r="D71" s="91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B27" sqref="B27"/>
    </sheetView>
  </sheetViews>
  <sheetFormatPr defaultRowHeight="18" x14ac:dyDescent="0.25"/>
  <cols>
    <col min="1" max="1" width="55" style="33" customWidth="1"/>
    <col min="2" max="2" width="20.42578125" style="33" customWidth="1"/>
    <col min="3" max="3" width="23.5703125" style="33" customWidth="1"/>
    <col min="4" max="4" width="9.140625" style="33"/>
    <col min="5" max="5" width="11.5703125" style="33" bestFit="1" customWidth="1"/>
    <col min="6" max="6" width="20.42578125" style="33" customWidth="1"/>
    <col min="7" max="7" width="23.5703125" style="33" customWidth="1"/>
    <col min="8" max="8" width="24.5703125" style="33" customWidth="1"/>
    <col min="9" max="16384" width="9.140625" style="33"/>
  </cols>
  <sheetData>
    <row r="1" spans="1:10" x14ac:dyDescent="0.25">
      <c r="A1" s="52"/>
      <c r="B1" s="53"/>
      <c r="C1" s="53"/>
    </row>
    <row r="2" spans="1:10" x14ac:dyDescent="0.25">
      <c r="A2" s="54" t="s">
        <v>67</v>
      </c>
      <c r="B2" s="54"/>
      <c r="C2" s="54"/>
    </row>
    <row r="3" spans="1:10" x14ac:dyDescent="0.25">
      <c r="A3" s="50"/>
      <c r="B3" s="51"/>
      <c r="C3" s="51"/>
    </row>
    <row r="4" spans="1:10" ht="24.75" customHeight="1" x14ac:dyDescent="0.25">
      <c r="A4" s="26"/>
      <c r="B4" s="27"/>
      <c r="C4" s="30"/>
    </row>
    <row r="5" spans="1:10" x14ac:dyDescent="0.25">
      <c r="A5" s="32"/>
      <c r="B5" s="29" t="s">
        <v>61</v>
      </c>
      <c r="C5" s="29" t="s">
        <v>62</v>
      </c>
      <c r="E5" s="56"/>
      <c r="F5" s="56"/>
      <c r="G5" s="56"/>
      <c r="H5" s="56"/>
      <c r="I5" s="56"/>
      <c r="J5" s="56"/>
    </row>
    <row r="6" spans="1:10" ht="18.75" thickBot="1" x14ac:dyDescent="0.3">
      <c r="A6" s="32"/>
      <c r="B6" s="28" t="s">
        <v>32</v>
      </c>
      <c r="C6" s="28" t="s">
        <v>32</v>
      </c>
      <c r="E6" s="56"/>
      <c r="F6" s="56"/>
      <c r="G6" s="56"/>
      <c r="H6" s="56"/>
      <c r="I6" s="56"/>
      <c r="J6" s="56"/>
    </row>
    <row r="7" spans="1:10" x14ac:dyDescent="0.25">
      <c r="A7" s="3" t="s">
        <v>33</v>
      </c>
      <c r="B7" s="74">
        <f>590671-23978</f>
        <v>566693</v>
      </c>
      <c r="C7" s="74">
        <v>525395</v>
      </c>
      <c r="G7" s="57"/>
      <c r="H7" s="56"/>
      <c r="I7" s="56"/>
      <c r="J7" s="56"/>
    </row>
    <row r="8" spans="1:10" x14ac:dyDescent="0.25">
      <c r="A8" s="3" t="s">
        <v>34</v>
      </c>
      <c r="B8" s="74">
        <v>-145092</v>
      </c>
      <c r="C8" s="74">
        <v>-151339</v>
      </c>
      <c r="G8" s="58"/>
      <c r="H8" s="56"/>
      <c r="I8" s="56"/>
      <c r="J8" s="56"/>
    </row>
    <row r="9" spans="1:10" ht="28.5" x14ac:dyDescent="0.25">
      <c r="A9" s="35" t="s">
        <v>49</v>
      </c>
      <c r="B9" s="65">
        <f>SUM(B7:B8)</f>
        <v>421601</v>
      </c>
      <c r="C9" s="65">
        <f>SUM(C7:C8)</f>
        <v>374056</v>
      </c>
      <c r="G9" s="59"/>
      <c r="H9" s="56"/>
      <c r="I9" s="56"/>
      <c r="J9" s="56"/>
    </row>
    <row r="10" spans="1:10" ht="28.5" x14ac:dyDescent="0.25">
      <c r="A10" s="35" t="s">
        <v>48</v>
      </c>
      <c r="B10" s="74">
        <f>[1]Лист3!B26+[1]Лист3!B30</f>
        <v>-2674</v>
      </c>
      <c r="C10" s="88">
        <f>[1]Лист3!I26+[1]Лист3!I30</f>
        <v>-209217</v>
      </c>
      <c r="G10" s="55"/>
      <c r="H10" s="56"/>
      <c r="I10" s="56"/>
      <c r="J10" s="56"/>
    </row>
    <row r="11" spans="1:10" x14ac:dyDescent="0.25">
      <c r="A11" s="45" t="s">
        <v>35</v>
      </c>
      <c r="B11" s="37">
        <f>B9+B10</f>
        <v>418927</v>
      </c>
      <c r="C11" s="37">
        <f>C9+C10</f>
        <v>164839</v>
      </c>
      <c r="G11" s="44"/>
      <c r="H11" s="56"/>
      <c r="I11" s="56"/>
      <c r="J11" s="56"/>
    </row>
    <row r="12" spans="1:10" x14ac:dyDescent="0.25">
      <c r="A12" s="38"/>
      <c r="B12" s="3"/>
      <c r="C12" s="39"/>
      <c r="G12" s="39"/>
      <c r="H12" s="56"/>
      <c r="I12" s="56"/>
      <c r="J12" s="56"/>
    </row>
    <row r="13" spans="1:10" x14ac:dyDescent="0.25">
      <c r="A13" s="3" t="s">
        <v>36</v>
      </c>
      <c r="B13" s="74">
        <v>205991</v>
      </c>
      <c r="C13" s="74">
        <v>160547</v>
      </c>
      <c r="G13" s="58"/>
      <c r="H13" s="56"/>
      <c r="I13" s="56"/>
      <c r="J13" s="56"/>
    </row>
    <row r="14" spans="1:10" x14ac:dyDescent="0.25">
      <c r="A14" s="3" t="s">
        <v>37</v>
      </c>
      <c r="B14" s="74">
        <v>-139535</v>
      </c>
      <c r="C14" s="88">
        <v>-28365</v>
      </c>
      <c r="G14" s="61"/>
      <c r="H14" s="56"/>
      <c r="I14" s="56"/>
      <c r="J14" s="56"/>
    </row>
    <row r="15" spans="1:10" x14ac:dyDescent="0.25">
      <c r="A15" s="3" t="s">
        <v>38</v>
      </c>
      <c r="B15" s="74">
        <v>142376</v>
      </c>
      <c r="C15" s="88">
        <v>116913</v>
      </c>
      <c r="G15" s="61"/>
      <c r="H15" s="56"/>
      <c r="I15" s="56"/>
      <c r="J15" s="56"/>
    </row>
    <row r="16" spans="1:10" ht="29.25" x14ac:dyDescent="0.25">
      <c r="A16" s="92" t="s">
        <v>59</v>
      </c>
      <c r="B16" s="74">
        <v>28135</v>
      </c>
      <c r="C16" s="88">
        <v>10751</v>
      </c>
      <c r="G16" s="61"/>
      <c r="H16" s="56"/>
      <c r="I16" s="56"/>
      <c r="J16" s="56"/>
    </row>
    <row r="17" spans="1:10" x14ac:dyDescent="0.25">
      <c r="A17" s="40" t="s">
        <v>47</v>
      </c>
      <c r="B17" s="93">
        <v>22417</v>
      </c>
      <c r="C17" s="94">
        <v>-775</v>
      </c>
      <c r="D17" s="34"/>
      <c r="G17" s="61"/>
      <c r="H17" s="56"/>
      <c r="I17" s="56"/>
      <c r="J17" s="56"/>
    </row>
    <row r="18" spans="1:10" ht="18.75" customHeight="1" x14ac:dyDescent="0.25">
      <c r="A18" s="36" t="s">
        <v>42</v>
      </c>
      <c r="B18" s="41">
        <f>SUM(B13:B17)</f>
        <v>259384</v>
      </c>
      <c r="C18" s="41">
        <f>SUM(C13:C17)</f>
        <v>259071</v>
      </c>
      <c r="G18" s="41"/>
      <c r="H18" s="56"/>
      <c r="I18" s="56"/>
      <c r="J18" s="56"/>
    </row>
    <row r="19" spans="1:10" x14ac:dyDescent="0.25">
      <c r="A19" s="36"/>
      <c r="B19" s="68"/>
      <c r="C19" s="66"/>
      <c r="G19" s="60"/>
      <c r="H19" s="56"/>
      <c r="I19" s="56"/>
      <c r="J19" s="56"/>
    </row>
    <row r="20" spans="1:10" x14ac:dyDescent="0.25">
      <c r="A20" s="3" t="s">
        <v>39</v>
      </c>
      <c r="B20" s="74">
        <v>-531585</v>
      </c>
      <c r="C20" s="88">
        <v>-460036</v>
      </c>
      <c r="G20" s="60"/>
      <c r="H20" s="56"/>
      <c r="I20" s="56"/>
      <c r="J20" s="56"/>
    </row>
    <row r="21" spans="1:10" ht="17.25" customHeight="1" x14ac:dyDescent="0.25">
      <c r="A21" s="42" t="s">
        <v>41</v>
      </c>
      <c r="B21" s="4">
        <v>-5423</v>
      </c>
      <c r="C21" s="100">
        <v>-7252</v>
      </c>
      <c r="G21" s="61"/>
      <c r="H21" s="56"/>
      <c r="I21" s="56"/>
      <c r="J21" s="56"/>
    </row>
    <row r="22" spans="1:10" ht="18.75" thickBot="1" x14ac:dyDescent="0.3">
      <c r="A22" s="43" t="s">
        <v>46</v>
      </c>
      <c r="B22" s="69">
        <f>B20+B21</f>
        <v>-537008</v>
      </c>
      <c r="C22" s="69">
        <f t="shared" ref="C22" si="0">C20+C21</f>
        <v>-467288</v>
      </c>
      <c r="G22" s="59"/>
      <c r="H22" s="56"/>
      <c r="I22" s="56"/>
      <c r="J22" s="56"/>
    </row>
    <row r="23" spans="1:10" ht="18.75" thickTop="1" x14ac:dyDescent="0.25">
      <c r="B23" s="55"/>
      <c r="C23" s="55"/>
      <c r="G23" s="55"/>
      <c r="H23" s="56"/>
      <c r="I23" s="56"/>
      <c r="J23" s="56"/>
    </row>
    <row r="24" spans="1:10" ht="18.75" thickBot="1" x14ac:dyDescent="0.3">
      <c r="A24" s="92" t="s">
        <v>60</v>
      </c>
      <c r="B24" s="95">
        <f>B11+B18+B22</f>
        <v>141303</v>
      </c>
      <c r="C24" s="95">
        <f>C11+C18+C22</f>
        <v>-43378</v>
      </c>
      <c r="G24" s="55"/>
      <c r="H24" s="56"/>
      <c r="I24" s="56"/>
      <c r="J24" s="56"/>
    </row>
    <row r="25" spans="1:10" ht="18.75" thickTop="1" x14ac:dyDescent="0.25">
      <c r="A25" s="3"/>
      <c r="B25" s="67"/>
      <c r="C25" s="70"/>
      <c r="G25" s="62"/>
      <c r="H25" s="56"/>
      <c r="I25" s="56"/>
      <c r="J25" s="56"/>
    </row>
    <row r="26" spans="1:10" x14ac:dyDescent="0.25">
      <c r="A26" s="3" t="s">
        <v>40</v>
      </c>
      <c r="B26" s="75">
        <v>-8635</v>
      </c>
      <c r="C26" s="75">
        <v>-7509</v>
      </c>
      <c r="G26" s="48"/>
      <c r="H26" s="56"/>
      <c r="I26" s="56"/>
      <c r="J26" s="56"/>
    </row>
    <row r="27" spans="1:10" ht="18.75" thickBot="1" x14ac:dyDescent="0.3">
      <c r="A27" s="45" t="s">
        <v>43</v>
      </c>
      <c r="B27" s="101">
        <f>B24+B26</f>
        <v>132668</v>
      </c>
      <c r="C27" s="101">
        <f>C24+C26</f>
        <v>-50887</v>
      </c>
      <c r="G27" s="46"/>
      <c r="H27" s="56"/>
      <c r="I27" s="56"/>
      <c r="J27" s="56"/>
    </row>
    <row r="28" spans="1:10" ht="18.75" thickTop="1" x14ac:dyDescent="0.25">
      <c r="A28" s="45"/>
      <c r="B28" s="46"/>
      <c r="C28" s="44"/>
      <c r="G28" s="44"/>
      <c r="H28" s="56"/>
      <c r="I28" s="56"/>
      <c r="J28" s="56"/>
    </row>
    <row r="29" spans="1:10" ht="18.75" thickBot="1" x14ac:dyDescent="0.3">
      <c r="A29" s="45" t="s">
        <v>44</v>
      </c>
      <c r="B29" s="71">
        <f>B27</f>
        <v>132668</v>
      </c>
      <c r="C29" s="71">
        <f>C27</f>
        <v>-50887</v>
      </c>
      <c r="G29" s="46"/>
      <c r="H29" s="56"/>
      <c r="I29" s="56"/>
      <c r="J29" s="56"/>
    </row>
    <row r="30" spans="1:10" ht="18.75" thickTop="1" x14ac:dyDescent="0.25">
      <c r="A30" s="45" t="s">
        <v>45</v>
      </c>
      <c r="B30" s="96">
        <f>B29/346832573*1000</f>
        <v>0.38251309227521718</v>
      </c>
      <c r="C30" s="96">
        <f>C29/300694759*1000</f>
        <v>-0.16923141650101059</v>
      </c>
      <c r="G30" s="47"/>
      <c r="H30" s="56"/>
      <c r="I30" s="56"/>
      <c r="J30" s="56"/>
    </row>
    <row r="31" spans="1:10" x14ac:dyDescent="0.25">
      <c r="A31" s="3"/>
      <c r="B31" s="4"/>
      <c r="C31" s="32"/>
      <c r="E31" s="56"/>
      <c r="F31" s="56"/>
      <c r="G31" s="56"/>
      <c r="H31" s="56"/>
      <c r="I31" s="56"/>
      <c r="J31" s="56"/>
    </row>
    <row r="32" spans="1:10" x14ac:dyDescent="0.25">
      <c r="A32" s="3" t="s">
        <v>64</v>
      </c>
      <c r="B32" s="25"/>
      <c r="C32" s="49" t="s">
        <v>58</v>
      </c>
      <c r="E32" s="56"/>
      <c r="F32" s="56"/>
      <c r="G32" s="56"/>
      <c r="H32" s="56"/>
      <c r="I32" s="56"/>
      <c r="J32" s="56"/>
    </row>
    <row r="33" spans="1:10" x14ac:dyDescent="0.25">
      <c r="A33" s="3"/>
      <c r="B33" s="25"/>
      <c r="C33" s="49"/>
      <c r="E33" s="56"/>
      <c r="F33" s="56"/>
      <c r="G33" s="56"/>
      <c r="H33" s="56"/>
      <c r="I33" s="56"/>
      <c r="J33" s="56"/>
    </row>
    <row r="34" spans="1:10" x14ac:dyDescent="0.25">
      <c r="A34" s="3"/>
      <c r="B34" s="25"/>
      <c r="C34" s="49"/>
    </row>
    <row r="35" spans="1:10" x14ac:dyDescent="0.25">
      <c r="A35" s="98" t="s">
        <v>65</v>
      </c>
      <c r="B35" s="25"/>
      <c r="C35" s="84" t="s">
        <v>66</v>
      </c>
    </row>
    <row r="38" spans="1:10" x14ac:dyDescent="0.25">
      <c r="A38" s="3"/>
      <c r="B38" s="85"/>
      <c r="C38" s="86"/>
    </row>
    <row r="39" spans="1:10" x14ac:dyDescent="0.25">
      <c r="A39" s="3"/>
      <c r="B39" s="97"/>
      <c r="C39" s="87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2021-06-29T09:04:45Z</dcterms:modified>
</cp:coreProperties>
</file>