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ээрим\Нарбекова М.У\нбкр\Фин отчет на сайт\Ежеквартальный\2022\Март\"/>
    </mc:Choice>
  </mc:AlternateContent>
  <bookViews>
    <workbookView xWindow="0" yWindow="0" windowWidth="24000" windowHeight="9135" activeTab="4"/>
  </bookViews>
  <sheets>
    <sheet name="офп" sheetId="3" r:id="rId1"/>
    <sheet name="осп" sheetId="5" r:id="rId2"/>
    <sheet name="ддс" sheetId="6" r:id="rId3"/>
    <sheet name="капитал" sheetId="7" r:id="rId4"/>
    <sheet name="эскертүүлөр" sheetId="8" r:id="rId5"/>
    <sheet name="приложение" sheetId="9" r:id="rId6"/>
    <sheet name="норматив" sheetId="10" r:id="rId7"/>
  </sheets>
  <externalReferences>
    <externalReference r:id="rId8"/>
  </externalReferences>
  <definedNames>
    <definedName name="_xlnm.Print_Area" localSheetId="1">осп!$A$1:$C$41</definedName>
  </definedNames>
  <calcPr calcId="152511"/>
</workbook>
</file>

<file path=xl/calcChain.xml><?xml version="1.0" encoding="utf-8"?>
<calcChain xmlns="http://schemas.openxmlformats.org/spreadsheetml/2006/main">
  <c r="D17" i="7" l="1"/>
  <c r="D16" i="7"/>
  <c r="D15" i="7"/>
  <c r="D14" i="7"/>
  <c r="B18" i="7"/>
  <c r="D18" i="7" s="1"/>
  <c r="C18" i="7"/>
  <c r="D13" i="7"/>
  <c r="C12" i="7"/>
  <c r="B12" i="7"/>
  <c r="D12" i="7" s="1"/>
  <c r="D11" i="7"/>
  <c r="D10" i="7"/>
  <c r="D9" i="7"/>
  <c r="D8" i="7"/>
  <c r="D7" i="7"/>
  <c r="C43" i="6"/>
  <c r="B43" i="6"/>
  <c r="C37" i="6"/>
  <c r="B37" i="6"/>
  <c r="C15" i="6"/>
  <c r="C29" i="6" s="1"/>
  <c r="C31" i="6" s="1"/>
  <c r="B15" i="6"/>
  <c r="B29" i="6" s="1"/>
  <c r="B31" i="6" s="1"/>
  <c r="B45" i="6" l="1"/>
  <c r="B47" i="6" s="1"/>
  <c r="C45" i="6"/>
  <c r="C47" i="6" s="1"/>
  <c r="C45" i="5"/>
  <c r="B45" i="5"/>
  <c r="C36" i="5"/>
  <c r="B36" i="5"/>
  <c r="C33" i="5"/>
  <c r="B33" i="5"/>
  <c r="B27" i="5"/>
  <c r="C15" i="5"/>
  <c r="C17" i="5" s="1"/>
  <c r="B15" i="5"/>
  <c r="B17" i="5" s="1"/>
  <c r="B11" i="5"/>
  <c r="C7" i="5"/>
  <c r="B42" i="3"/>
  <c r="D34" i="3"/>
  <c r="C34" i="3"/>
  <c r="B34" i="3"/>
  <c r="C32" i="3"/>
  <c r="B32" i="3"/>
  <c r="B26" i="3"/>
  <c r="B20" i="3"/>
  <c r="C19" i="3"/>
  <c r="B19" i="3"/>
  <c r="B17" i="3"/>
  <c r="C10" i="5" l="1"/>
  <c r="B10" i="5"/>
  <c r="D48" i="3"/>
  <c r="C48" i="3"/>
  <c r="B48" i="3"/>
  <c r="D18" i="3" l="1"/>
  <c r="D22" i="3"/>
  <c r="B22" i="3"/>
  <c r="C12" i="3"/>
  <c r="C13" i="3" s="1"/>
  <c r="B12" i="3"/>
  <c r="B13" i="3" s="1"/>
  <c r="B12" i="5"/>
  <c r="B24" i="5"/>
  <c r="D12" i="3"/>
  <c r="D13" i="3" s="1"/>
  <c r="C24" i="5"/>
  <c r="C12" i="5"/>
  <c r="D55" i="3"/>
  <c r="C55" i="3"/>
  <c r="B55" i="3"/>
  <c r="C22" i="3"/>
  <c r="B18" i="3"/>
  <c r="C18" i="3"/>
  <c r="C28" i="5" l="1"/>
  <c r="C35" i="5" s="1"/>
  <c r="B28" i="5"/>
  <c r="B35" i="5" s="1"/>
  <c r="D57" i="3"/>
  <c r="D23" i="3"/>
  <c r="B23" i="3"/>
  <c r="C23" i="3"/>
  <c r="C57" i="3"/>
  <c r="B57" i="3"/>
  <c r="C30" i="5" l="1"/>
  <c r="B30" i="5"/>
</calcChain>
</file>

<file path=xl/sharedStrings.xml><?xml version="1.0" encoding="utf-8"?>
<sst xmlns="http://schemas.openxmlformats.org/spreadsheetml/2006/main" count="281" uniqueCount="234">
  <si>
    <t>КАПИТАЛ</t>
  </si>
  <si>
    <t>Акча каражаттары жана алардын эквиваленттери</t>
  </si>
  <si>
    <t>КРУБдун эсебиндеги калдыктар</t>
  </si>
  <si>
    <t>Коммерциялык банктардагы "ностро" эсеби</t>
  </si>
  <si>
    <t>Активдердин баары</t>
  </si>
  <si>
    <t>Таза насыялардын жыйынтыгы</t>
  </si>
  <si>
    <t>Акыйкат наркы боюнча бааланган, финансылык аспаптар менен операциялардан таза түшүүлөр, андагы өзгөрүүлөр мезгил ичинде пайдалардын же чыгашалардын курамында чагылдырылат</t>
  </si>
  <si>
    <t>- “РЕПО” күрөө келишими менен чектелген</t>
  </si>
  <si>
    <t>Башка активдер</t>
  </si>
  <si>
    <t>Активдердин жыйынтыгы</t>
  </si>
  <si>
    <t>Кардарлардын эсептери жана аманаттары</t>
  </si>
  <si>
    <t>Башка тартылган каражаттар</t>
  </si>
  <si>
    <t>Кийинкиге калтырылган салык милдеттенмеси</t>
  </si>
  <si>
    <t>Башка милдеттенмелер</t>
  </si>
  <si>
    <t>Милдеттенмелердин баары</t>
  </si>
  <si>
    <t>Кошумча төлөнгөн капитал</t>
  </si>
  <si>
    <t>Бөлүштүрүлбөгөн пайда</t>
  </si>
  <si>
    <t>АКТИВДЕР</t>
  </si>
  <si>
    <t>Башка банктарга жана финансылык мекемелерге берилген насыялар</t>
  </si>
  <si>
    <t>Башка банктарда жана финансылык мекемелердеги каражаттар</t>
  </si>
  <si>
    <t>Минус чыгашаларды жана жоготууларды жабуу үчүн резерв</t>
  </si>
  <si>
    <t>Банктарга жана башка финансылык мекемелерге берилген насыялар</t>
  </si>
  <si>
    <t>Кардарларга берилген насыялар</t>
  </si>
  <si>
    <t>Кардарларга насыялардын жыйынтыгы</t>
  </si>
  <si>
    <t>МИЛДЕТТЕНМЕЛЕР ЖАНА КАПИТАЛ</t>
  </si>
  <si>
    <t>МИЛДЕТТЕНМЕЛЕР</t>
  </si>
  <si>
    <t>Башка банкттардын жанан финасылык мекемелердин  эсептери жана аманттары</t>
  </si>
  <si>
    <t>Уставдык капитал</t>
  </si>
  <si>
    <t>Капитал жыйынтыгы</t>
  </si>
  <si>
    <t>Бардык милдеттенмелер жана капитал</t>
  </si>
  <si>
    <t>миң .сом</t>
  </si>
  <si>
    <t>Банк Башкармасынын Төрагасы</t>
  </si>
  <si>
    <t>Таза пайыздык киреше</t>
  </si>
  <si>
    <t>Комиссиялык кирешелер</t>
  </si>
  <si>
    <t>Комиссиялык чыгашалар</t>
  </si>
  <si>
    <t>Чет өлкөлүк валюта менен операциялардан таза пайда</t>
  </si>
  <si>
    <t>Кирешеге карай салык боюнча чыгашалар</t>
  </si>
  <si>
    <t>Таза пайыздык эмес кирешелер</t>
  </si>
  <si>
    <t>Таза пайда</t>
  </si>
  <si>
    <t>Жалпы киреше</t>
  </si>
  <si>
    <t>Бир акцияга пайда</t>
  </si>
  <si>
    <t>Пайыздар эсептелүүчү, активдер боюнча баасын жоготуу резервтерин түзүү</t>
  </si>
  <si>
    <t>"Коммерциялык банк КЫРГЫЗСТАН " ААКтын</t>
  </si>
  <si>
    <t>Коммерциялык банктардагы баардык "ностро" эсеби</t>
  </si>
  <si>
    <t>Кайтарым репо операция келишим</t>
  </si>
  <si>
    <t xml:space="preserve">Кредиттер боюнча дисконт </t>
  </si>
  <si>
    <t>Башкы бухгалтер</t>
  </si>
  <si>
    <t>Дженбаева Э.Т.</t>
  </si>
  <si>
    <t>Маалымат үчүн</t>
  </si>
  <si>
    <t>* Улуттук банктын талаптарына ылайык, финансы-кредит мекемелерине берилген насыялар боюнча баанын төмөндөшү үчүн жөлөкпул</t>
  </si>
  <si>
    <t>* Улуттук банктын талаптарына ылайык, кардарларга берилген насыялар боюнча нарксыздануу жоготуулары үчүн жөлөкпул</t>
  </si>
  <si>
    <t>* Улуттук банктын талаптарына ылайык кепилдиктер боюнча эсептик камдар</t>
  </si>
  <si>
    <t>* Улуттук банктын талаптарына ылайык пайда</t>
  </si>
  <si>
    <t>* Улуттук банктын талаптарына ылайык бир акциядан түшкөн киреше</t>
  </si>
  <si>
    <t>Декабрь 2021 ж.</t>
  </si>
  <si>
    <t>Активдерди пайдалануу укугу</t>
  </si>
  <si>
    <t>Учурдагы киреше салыгы боюнча жоопкерчилик</t>
  </si>
  <si>
    <t>Ижара милдеттенмелери</t>
  </si>
  <si>
    <t>Сагындыков Ж.Ж.</t>
  </si>
  <si>
    <t>Эффективдүү пайыздык ченди колдонуу менен эсептелген пайыздык киреше</t>
  </si>
  <si>
    <t>РЕПО операциялары боюнча пайыздык киреше</t>
  </si>
  <si>
    <t>Пайыздык чыгымдар</t>
  </si>
  <si>
    <t>-</t>
  </si>
  <si>
    <t>Пайыздык активдердин наркынын төмөндөшүнө резервдерди түзгөнгө чейинки таза пайыздык киреше</t>
  </si>
  <si>
    <t>Пайда же чыгым аркылуу адилет нарк боюнча бааланган финансылык инструменттерден таза киреше</t>
  </si>
  <si>
    <t>Башка кирешелер</t>
  </si>
  <si>
    <t>Киреше салыгынын чыгашасына чейинки пайда</t>
  </si>
  <si>
    <t xml:space="preserve">2022-жылдын 31-мартка карата финансылык абал жөнүндө отчет  </t>
  </si>
  <si>
    <t>Март 2022 ж.</t>
  </si>
  <si>
    <t>Март 2021 ж.</t>
  </si>
  <si>
    <t>Амортизацияланган наркы боюнча бааланган инвестициялык баалуу кагаздар</t>
  </si>
  <si>
    <t>Каржылоонун ислам принциптери боюнча кардарларга берилүүчү каражаттар</t>
  </si>
  <si>
    <t>Баанын начарлашы үчүн азыраак жөлөкпул</t>
  </si>
  <si>
    <t>Ислам каржылоо принциптери боюнча кардарларга берилген каражаттардын таза наркы</t>
  </si>
  <si>
    <t>Пайда же чыгым аркылуу адилет нарк боюнча бааланган финансылык активдер</t>
  </si>
  <si>
    <t>Материалдык эмес активдер</t>
  </si>
  <si>
    <t>Негизги каражаттар</t>
  </si>
  <si>
    <t>"Коммерциялык банк КЫРГЫЗСТАН " ААКтын 2022-жылдын 31-мартка карата  жалпы киреше отчету</t>
  </si>
  <si>
    <t>Ислам каржылоо принциптерине негизделген киреше</t>
  </si>
  <si>
    <t>Ислам каржылоо принциптерине негизделген чыгаша</t>
  </si>
  <si>
    <t>Ислам каржылоо принциптерине ылайык, баанын түшүүсү үчүн резервди түзүүгө чейин таза пайда/чыгаша</t>
  </si>
  <si>
    <t>Ислам каржылоо принциптерине ылайык эмиссияланган каражаттар боюнча амортизациялык чегерүү резервин түзүү</t>
  </si>
  <si>
    <t>ИСЛАМ КАРЖЫЛООСУНДАГЫ ТАЗА КИРЕШЕ/ЧЫГАША</t>
  </si>
  <si>
    <t>Баалуу металлдар менен операциялардан таза киреше</t>
  </si>
  <si>
    <t>Операциондук чыгаша</t>
  </si>
  <si>
    <t xml:space="preserve">Башка активдердин жана шарттуу милдеттенмелердин амортизациясы боюнча </t>
  </si>
  <si>
    <t>миң сом)</t>
  </si>
  <si>
    <t>I - квартал  2021 ж.</t>
  </si>
  <si>
    <t>Операциялык иштен акча каражаттарынын кыймылы</t>
  </si>
  <si>
    <t>миң сом</t>
  </si>
  <si>
    <t>Төлөнгөн операциондук чыгашалар</t>
  </si>
  <si>
    <t>Таза операциялык активдердин өзгөрүүсүнө чейин операциялык ишмердигиндеги акча каражаттардын кыймылы</t>
  </si>
  <si>
    <t>Операциялык активдердин көбөйүшү/(азайышы)</t>
  </si>
  <si>
    <t>РЕПО операциялары боюнча күрөөгө коюлган буюмдар</t>
  </si>
  <si>
    <t>Башка насыялык мекемелердеги акча каржаттары</t>
  </si>
  <si>
    <t>Операциялык милдеттенмелердин көбөйүшү/(азайышы)</t>
  </si>
  <si>
    <t>Пайда же чыгым аркылуу адилеттүү наркы боюнча каржылык милдеттенмелер</t>
  </si>
  <si>
    <t>Насыя мекемелердин акча каражаттары</t>
  </si>
  <si>
    <t>Кардарлардын акча каражаттары</t>
  </si>
  <si>
    <t>РЕПО келишимдери</t>
  </si>
  <si>
    <t>Пайдага карай салыкты төлөөгө чейин операциялык ишмердигиндеги акча каражаттардын таза агымы</t>
  </si>
  <si>
    <t>Төлөнгөн пайдага карай салык</t>
  </si>
  <si>
    <t>ИНВЕСТИЦИЯЛЫК ИШТЕН АКЧА КАРАЖАТТАРЫНЫН КЫЙМЫЛЫ</t>
  </si>
  <si>
    <t>Инвестициялык ишмердигинен акча каражаттын таза агып чыгуусу</t>
  </si>
  <si>
    <t>КАРЖЫЛЫК ИШТЕН АКЧА КАРАЖАТТАРЫНЫН КЫЙМЫЛЫ</t>
  </si>
  <si>
    <t>Операциялык ишмердигинен акча каражаттардын таза агымы</t>
  </si>
  <si>
    <t>Валюта курстарындагы өзгөрүүлөрдүн акча каражаттарынын чоңдугунун таасири</t>
  </si>
  <si>
    <t>Акча каражаттарда жана алардын эквиваленттеринде өзгөрүү</t>
  </si>
  <si>
    <t>Жылдын аягына акча каражаттар</t>
  </si>
  <si>
    <t>Акционердик капитал             миң сом</t>
  </si>
  <si>
    <t>Кошумча толонгон капитал</t>
  </si>
  <si>
    <t>Жалпы                капитал</t>
  </si>
  <si>
    <t>Акцияларды чыгаруу</t>
  </si>
  <si>
    <t>Жылдык жалпы кирешенин жыйынтыгы</t>
  </si>
  <si>
    <t>Жарыяланган үлүштүк кирешелер</t>
  </si>
  <si>
    <t xml:space="preserve">Бөлүштүрүлбөгөн пайданы уставдык капиталга жана кошумча төлөнгөн капиталга которуу </t>
  </si>
  <si>
    <t>2022-жылдын 31-мартга карата акча каражаттарынын жылышы жөнүндө отчет</t>
  </si>
  <si>
    <t>I - квартал  2022 ж.</t>
  </si>
  <si>
    <t xml:space="preserve">  Финансылык отчеттуулукка эскертүүлөр</t>
  </si>
  <si>
    <t>Банктын толук аталышы: «Коммерциялык банк КЫРГЫЗСТАН » ачык акционердик коому</t>
  </si>
  <si>
    <t>Кыскартылган аталышы: «Коммерциялык банк КЫРГЫЗСТАН » ААК</t>
  </si>
  <si>
    <t>Банктын каттоо номери: 3903 – 3301 - ААК</t>
  </si>
  <si>
    <t>Почта дареги: 720033, Кыргыз Республикасы, Бишкек шаары, Тоголок Молдо көчөсү, 54А</t>
  </si>
  <si>
    <t xml:space="preserve">1. Отчеттук кварталдын ичинде Банк тарабынан баалуу кагаздар чыгарылган жок; </t>
  </si>
  <si>
    <t>4. Баалуу кагаздар рыногун жөнгө салуу боюнча ыйгарым укуктуу мамлекеттик органдын ченемдик укуктук актыларында каралган башка окуялар (фактылар) - жок</t>
  </si>
  <si>
    <t xml:space="preserve">  </t>
  </si>
  <si>
    <t>Башкы бухгалтер      Дженбаева Э.Т.</t>
  </si>
  <si>
    <t xml:space="preserve">         </t>
  </si>
  <si>
    <t xml:space="preserve">            </t>
  </si>
  <si>
    <t xml:space="preserve">Кыргыз Республикасынын </t>
  </si>
  <si>
    <t xml:space="preserve">коммерциялык банктарынын </t>
  </si>
  <si>
    <t xml:space="preserve">финансылык отчетторун түзүүгө </t>
  </si>
  <si>
    <t xml:space="preserve">коюлган талаптар жөнүндө </t>
  </si>
  <si>
    <t>жобонун 2-тиркемеси</t>
  </si>
  <si>
    <t xml:space="preserve">Банктын башкаруу органдары кабыл ала турган чечимдерге </t>
  </si>
  <si>
    <t xml:space="preserve">олуттуу (тике же кыйыр) таасир бере турган адамдардын </t>
  </si>
  <si>
    <t>ТИЗМЕСИ</t>
  </si>
  <si>
    <t>Банктын толук аталышы: «Коммерциялык банк КЫРГЫЗСТАН» ачык акционердик коому</t>
  </si>
  <si>
    <t>Кыскартылган аталышы: «Коммерциялык банк КЫРГЫЗСТАН» ААК</t>
  </si>
  <si>
    <t>Акциялардын 5 жана андан көп пайыздарына ээлик кылган Банктын акционерлери (катышуучулары)</t>
  </si>
  <si>
    <t xml:space="preserve">Банктын башкаруу органдары кабыл ала турган чечимдерге 
олуттуу (тике же кыйыр) таасир бере турган адамдар 
</t>
  </si>
  <si>
    <t xml:space="preserve">Банктын акционерлери (катышуучулары) менен банктын башкаруу органдары кабыл ала турган чечимдерге кыйыр түрдө
(үчүнчү жактар аркылуу) олуттуу таасир бере турган адамдардын ортосундагы өз ара байланыштар 
</t>
  </si>
  <si>
    <t xml:space="preserve">№ </t>
  </si>
  <si>
    <t xml:space="preserve">Юридикалык жактын толук же кыскартылган фирмалык аталышы, юридикалык жана иш жүзүндөгү дарегин көрсөтүү менен/жеке жактын ФАА, жарандыгын көрсөтүү менен
</t>
  </si>
  <si>
    <t xml:space="preserve">Акционерге (катышуучуга) таандык болгон банктын акциялары (үлүшү) 
(банктын добуш берүүчү акцияларынын жалпы санынын пайызы) 
</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</si>
  <si>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</si>
  <si>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</si>
  <si>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</si>
  <si>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</si>
  <si>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1.</t>
  </si>
  <si>
    <t>Бабанова Ая Токтогуловна Кыргыз Республикасынын жараны</t>
  </si>
  <si>
    <t xml:space="preserve"> Сагындыков Ж.Ж.</t>
  </si>
  <si>
    <t xml:space="preserve">Башкы бухгалтер      </t>
  </si>
  <si>
    <t xml:space="preserve"> 2020-жылдын III- квартал аралыгындагы</t>
  </si>
  <si>
    <t>экономикалык нормативдердин сакталышы тууралуу</t>
  </si>
  <si>
    <t>МААЛЫМАТ</t>
  </si>
  <si>
    <t>2020-жылдын 01-октябрга карата абал боюнча</t>
  </si>
  <si>
    <t>"Коммерциялык банк КЫРГЫЗСТАН" ААК</t>
  </si>
  <si>
    <t>Экономикалык нормативдердин аталышы жана банк капиталынын кошумча запасын колдоо                                              ("Капитал буфери" көрсөткүчү )</t>
  </si>
  <si>
    <t xml:space="preserve"> Нормативдин белгиленген мааниси</t>
  </si>
  <si>
    <t>Нормативдин иш жүзүндөгү мааниси</t>
  </si>
  <si>
    <t>Банк менен байланышы жок бир зайымчыга карата тобокелдиктин максималдуу өлчөмү (К1.1)</t>
  </si>
  <si>
    <t>20%дан ашык эмес</t>
  </si>
  <si>
    <t>Банк менен байланышы бар бир зайымчыга карата тобокелдиктин максималдуу өлчөмү (К1.2)</t>
  </si>
  <si>
    <t>15%дан ашык эмес</t>
  </si>
  <si>
    <t>Банкка банк менен байланышы жок банктар аралык жайгаштыруулар боюнча тобкелдиктин максималдуу өлчөмү (К1.3)</t>
  </si>
  <si>
    <t>30%дан ашык эмес</t>
  </si>
  <si>
    <t xml:space="preserve"> Банктын аффилирленген жагы болуп саналган башка банкка банктар аралык жайгаштыруу боюнча тобокелдиктин максималдуу өлчөмү  (К1.4)</t>
  </si>
  <si>
    <t>Кошунду капиталдын шайкештик коэффициенти (К2.1)</t>
  </si>
  <si>
    <t>12%дан кем эмес</t>
  </si>
  <si>
    <t>Биринчи деңгээлдеги капиталдын шайкештик коэфициенти (К2.2)</t>
  </si>
  <si>
    <t>6%дан кем эмес</t>
  </si>
  <si>
    <t>Биринчи деңгээлдеги негизги капиталы К2.3</t>
  </si>
  <si>
    <t>4.5%дан кем эмес</t>
  </si>
  <si>
    <t>Левераж (К2.3)</t>
  </si>
  <si>
    <t>Банктын ликвиддүүлүгүнүн нормативи (К3.1)</t>
  </si>
  <si>
    <t xml:space="preserve"> 45%дан кем эмес</t>
  </si>
  <si>
    <t>Узун ачык валюта позицияларынын кошунду чоңдугун бузуу күндөрүнүн саны (К4.2)</t>
  </si>
  <si>
    <t xml:space="preserve"> 20%дан ашык эмес</t>
  </si>
  <si>
    <t>Кыска ачык валюта позицияларынын кошунду чоңдугун бузуу күндөрүнүн саны  (К4.3)</t>
  </si>
  <si>
    <t>Банк капиталынын кошумча запасы ("Капитал буфери" көрсөткүчү)</t>
  </si>
  <si>
    <t>Алынган пайыздар</t>
  </si>
  <si>
    <t>Төлөнгөн пайыздар</t>
  </si>
  <si>
    <t>Алынган комиссиялар</t>
  </si>
  <si>
    <t>Төлөнгөн комиссиялар</t>
  </si>
  <si>
    <t>Валюталык чыгашаларды эсепке албаганда, ишке ашырылган пайда</t>
  </si>
  <si>
    <t>Киреше же чыгым аркылуу адилет нарк боюнча бааланган Финансы инструменттери боюнча ишке ашырылган пайда</t>
  </si>
  <si>
    <t>Башка киреше</t>
  </si>
  <si>
    <t>Ислам каржылоо принциптери боюнча кардарларга кредиттер</t>
  </si>
  <si>
    <t>Кардарларга берилген кредиттер</t>
  </si>
  <si>
    <t>Амортизацияланган наркы боюнча бааланган инвестициялык баалуу кагаздарды төлөп берүү</t>
  </si>
  <si>
    <t>Амортизацияланган наркы боюнча бааланган инвестициялык баалуу кагаздарды сатып алуу</t>
  </si>
  <si>
    <t>Негизги каражаттарды жана материалдык эмес активдерди сатып алуу</t>
  </si>
  <si>
    <t>Негизги каражаттарды сатуудан түшкөн каражаттар</t>
  </si>
  <si>
    <t>Башка карыздык каражаттардын түшүүлөрү</t>
  </si>
  <si>
    <t>Башка карыздык каражаттарды кайтаруу</t>
  </si>
  <si>
    <t>Ижара милдеттенмелерин кайтаруу</t>
  </si>
  <si>
    <t>Төлөнгөн дивиденддер</t>
  </si>
  <si>
    <t>Отчеттук мезгилдин башындагы акча каражаттары жана алардын эквиваленттери</t>
  </si>
  <si>
    <t>2022-жылдын 31-мартга карата капиталдын өзгөрүшү жөнүндө отчет</t>
  </si>
  <si>
    <t xml:space="preserve">2020-жылдын 31-декабрга </t>
  </si>
  <si>
    <t>2021-жылдын 31-декабрга</t>
  </si>
  <si>
    <t>2022-жылдын 31-мартка</t>
  </si>
  <si>
    <t>2021-жылдын 31 мартка</t>
  </si>
  <si>
    <t>Маалымат үчүн:</t>
  </si>
  <si>
    <t xml:space="preserve"> 31-март, 2021-жыл</t>
  </si>
  <si>
    <t>31-декабрь, 2021-жыл</t>
  </si>
  <si>
    <t>31-март, 2022-жыл</t>
  </si>
  <si>
    <t>Улуттук банктын жалпы өздүк капиталы</t>
  </si>
  <si>
    <t>Улуттук банктын бөлүштүрүлбөгөн кирешеси</t>
  </si>
  <si>
    <t>2022-жылдын 01-апрелге абал боюнча финансы-чарба иштерине тиешеси бар жана милдеттүү түрдө ачыкка чыгарууга тийиш болгон олуттуу фактылар.</t>
  </si>
  <si>
    <r>
      <rPr>
        <i/>
        <sz val="11"/>
        <rFont val="Arial"/>
        <family val="2"/>
        <charset val="204"/>
      </rPr>
      <t>01.04.2022 ж. карата абал</t>
    </r>
    <r>
      <rPr>
        <sz val="11"/>
        <rFont val="Arial"/>
        <family val="2"/>
        <charset val="204"/>
      </rPr>
      <t>.</t>
    </r>
  </si>
  <si>
    <t>30%ден кем эмес</t>
  </si>
  <si>
    <t>2. Бардык негизги акционерлердин жана акционерлердин, акциялардын контролдук пакетин кармоочулардын тизмеси жана формасы боюнча алардын акциялардын санындагы үлүшү финансылык отчеттун 2-тиркемесинде көрсөтүлгөн;</t>
  </si>
  <si>
    <t>3. Отчеттук чейректе банктын финансылык-чарбалык ишине таасирин тийгизген олуттуу фактылар жөнүндө маалыматтар:</t>
  </si>
  <si>
    <r>
      <t xml:space="preserve">Маанилүү фактыларга банктын финансылык-чарбалык ишине жана/же банк тарабынан чыгарылган баалуу кагаздардын баасына таасир этиши мүмкүн болгон окуя (факты) кирет, анын ичинде:
Банктын башкаруу органдарынын курамына кирген адамдардын тизмесине өзгөртүүлөр киргизилди (катышуучулардын жалпы чогулушун кошпогондо).
</t>
    </r>
    <r>
      <rPr>
        <i/>
        <sz val="12"/>
        <rFont val="Arial"/>
        <family val="2"/>
        <charset val="204"/>
      </rPr>
      <t>2022-жылдын 11-январынан тартып Директорлор кеңешинин 2022-жылдын 10-январындагы №1 чечими менен Оморкулов Сатвалды Сапаралиевич өз каалоосу менен Башкармалыктын төрагасынын орун басары кызматынан бошотулган.</t>
    </r>
    <r>
      <rPr>
        <sz val="12"/>
        <rFont val="Arial"/>
        <family val="2"/>
        <charset val="204"/>
      </rPr>
      <t xml:space="preserve">
</t>
    </r>
    <r>
      <rPr>
        <i/>
        <sz val="12"/>
        <rFont val="Arial"/>
        <family val="2"/>
        <charset val="204"/>
      </rPr>
      <t>2022-жылдын 4-февралынан тартып Директорлор кеңешинин 2022-жылдын 4-февралындагы № 4/6 чечими менен Акенеев Эрмек Жумакадырович Башкармалыктын төрагасынын орун басары кызматынан өз каалоосу менен бошотулган.
2022-жылдын 11-январынан тартып Директорлор кеңешинин 2022-жылдын 10-январындагы №2 чечими менен Дастан Жыргалбекович Курманбаев өз каалоосу менен Башкармалыктын төрагасынын орун басары кызматынан бошотулду.
2022-жылдын 12-январында Директорлор кеңешинин 2022-жылдын 12-январындагы № 1/2 чечими менен Суранаев Кайратбек Джумгалбекович Башкармалыктын төрагасынын орун басары кызматына дайындалган.</t>
    </r>
  </si>
  <si>
    <t>5. Банктын шайлануучу башкаруу органдарына, банктын капиталына, ошондой эле анын туунду жана аффилирленген жактарына кирген адамдардын катышуусунун өлчөмүн өзгөртүү - жок;</t>
  </si>
  <si>
    <t>6. Акциялардын (үлүштөрдүн) 5 жана андан ашык пайызынын ээлеринин тизмесинде, ошондой эле акциялардын (үлүштөрдүн) 5 жана андан ашык пайызынын ээлеринин үлүштөрүндө өзгөрүүлөр – болгон жок;</t>
  </si>
  <si>
    <t>7. Банктын уставдык капиталынын 20 жана андан ашык пайызына ээлик кылган юридикалык жактардын тизмесинде өзгөрүүлөр – болгон жок;</t>
  </si>
  <si>
    <t>8. Банктын реестринде анын добуш берүүчү акцияларынын (үлүштөрүнүн, пайларынын) 5 пайыздан ашыгына ээлик кылуучу – пайда болгон жок;</t>
  </si>
  <si>
    <t>9. Өлчөмү же мүлктүн баасы бүтүм түзүлгөн күнгө карата Банктын активдеринин 10 жана андан ашык пайызын түзгөн Банктын бир жолку бүтүмдөрү – болгон жок;</t>
  </si>
  <si>
    <t>10. Банктын активдеринин баасын бир жолу 10 пайыздан ашык көбөйтүүгө же азайтууга алып келген фактылар – болгон жок;</t>
  </si>
  <si>
    <t>11. Банктын таза кирешесин же таза чыгымдарын бир жолу 10 пайыздан ашык көбөйтүүгө же азайтууга алып келген фактылар – болгон жок;</t>
  </si>
  <si>
    <t>12. Банкты, анын туунду жана көз каранды компанияларын кайра уюштуруу болгон жок;</t>
  </si>
  <si>
    <t>13. Баалуу кагаздар боюнча эсептелген жана (же) төлөнө турган (төлөнгөн) кирешелер – болгон жок;</t>
  </si>
  <si>
    <r>
      <t xml:space="preserve">14. Отчеттук квартал үчүн акционерлердин жалпы чогулуштарынын чечимдери - болду.
</t>
    </r>
    <r>
      <rPr>
        <i/>
        <sz val="12"/>
        <rFont val="Arial"/>
        <family val="2"/>
        <charset val="204"/>
      </rPr>
      <t>2022-жылдын 31-мартында Банктын акционерлеринин жылдык жалпы чогулушу болуп өттү, өткөрүү формасы жеке болуп, чогулуштун кворуму 98,1436% түздү, акционерлердин жылдык жалпы чогулушунун добуш берүүсүнүн жыйынтыгы боюнча, төмөндөгүлөр чечимдер кабыл алынды:
1. Эсептөө комиссиясынын курамы 3 (үч) адамдан турган курамда бекитилсин.
2. «КЫРГЫЗСТАН коммерциялык банкы» ААКтын Директорлор кеңешинин 2021-жыл үчүн отчету бекитилсин.
3. «КЫРГЫЗСТАН коммерциялык банкы» ААКтын 2021-жылга финансылык планынын аткарылышы жана жылдык ишинин жыйынтыгы жөнүндө отчет (жылдык баланс, пайда жана чыгашалар жөнүндө отчет ж.б.) бекитилсин.
4. «КЫРГЫЗСТАН коммерциялык банкы» ААКсынын 2021-жылга ишмердүүлүгүнө жүргүзүлгөн аудиттин жыйынтыгы боюнча тышкы аудитордун корутундусу бекитилсин.
5. «КЫРГЫЗСТАН коммерциялык банкы» ААКнын 2022-жылга финансылык планы бекитилсин.
6. 2021-жылга дивиденддерди төлөөнүн өлчөмү, тартиби жана формасы бекитилсин.
7. 2021-жылга бөлүштүрүлбөгөн пайданын эсебинен уставдык капиталды көбөйтүү маселеси. Жүгүртүлүүчү акциялардын санын көбөйтүү жөнүндө. Акцияларды чыгаруунун жана жайгаштыруунун тартибин бекитуу бекитилди.
8. «КЫРГЫЗСТАН коммерциялык банкы» ААКсынын ишин текшерүү үчүн тышкы аудиторду шайлоо жана тышкы аудиторго сый акынын өлчөмүн аныктоо.
9. «КЫРГЫЗСТАН коммерциялык банкы» ААКсынын уставдык капиталынын көбөйүшүнө жана Кыргыз Республикасынын юстиция органдарында мамлекеттик кайра каттоодон өткөндүгүнө байланыштуу уставы жаңы редакцияда бекитилсин.
10. «КЫРГЫЗСТАН коммерциялык банкы» ААКсынын Директорлор кеңеши жөнүндө жобо жаңы редакцияда бекитилсин.</t>
    </r>
  </si>
  <si>
    <t>15. Банктын баалуу кагаздарын төлөө (жабуу) – болгон жок;</t>
  </si>
  <si>
    <t>16. Баалуу кагаздар рыногун жөнгө салуу боюнча ыйгарым укуктуу мамлекеттик органдын ченемдик укуктук актыларында каралган башка окуялар (фактылар) – болгон жок;</t>
  </si>
  <si>
    <t>17. Банктын башкаруу органдары тарабынан кабыл алынган чечимдерге олуттуу (түз же кыйыр) таасир тийгизген адамдардын тизмеси финансылык отчеттун 2-тиркемесинде көрсөтүлгөн;</t>
  </si>
  <si>
    <t>18. Банктык топтун башкы компаниясы - Банктын башкаруу органдары тарабынан кабыл алынган чечимдерге олуттуу (түз же кыйыр) таасир тийгизген адамдардын тизмеси жок;</t>
  </si>
  <si>
    <t>19. Туунду компаниялар, алардын акционерлери жана банктык топтун туунду компанияларынын башкаруу органдары кабыл алган чечимдерге олуттуу (түз же кыйыр) таасирин тийгизген адамдар - Банк жөнүндө маалымат жок;</t>
  </si>
  <si>
    <t>20. Туунду компаниялар, алардын акционерлери жана банктык топтун туунду компанияларынын башкаруу органдары кабыл алган чечимдерге олуттуу (тикелей же кыйыр) таасир тийгизген адамдар жөнүндө маалыматтар Банкта жок;</t>
  </si>
  <si>
    <t>21. Банктык топтун түзүмү жөнүндө маалымат жок.</t>
  </si>
  <si>
    <t>Банк Башкармасынын Төрагасы     Сагындыков Ж.Ж.</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</si>
</sst>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р_._-;\-* #,##0.00_р_._-;_-* &quot;-&quot;??_р_._-;_-@_-"/>
    <numFmt numFmtId="165" formatCode="_(* #,##0.00_);_(* \(#,##0.00\);_(* &quot;-&quot;??_);_(@_)"/>
    <numFmt numFmtId="166" formatCode="_(* #,##0_);_(* \(#,##0\);_(* &quot;-&quot;??_);_(@_)"/>
    <numFmt numFmtId="167" formatCode="_ * #,##0.00_ ;_ * \-#,##0.00_ ;_ * &quot;-&quot;??_ ;_ @_ "/>
    <numFmt numFmtId="168" formatCode="#,##0.000000"/>
    <numFmt numFmtId="169" formatCode="_-* #,##0.00\ _с_о_м_-;\-* #,##0.00\ _с_о_м_-;_-* &quot;-&quot;??\ _с_о_м_-;_-@_-"/>
    <numFmt numFmtId="174" formatCode="mmmm\ yyyy"/>
    <numFmt numFmtId="175" formatCode="0.0%"/>
    <numFmt numFmtId="177" formatCode="0.0000%"/>
  </numFmts>
  <fonts count="28" x14ac:knownFonts="1">
    <font>
      <sz val="10"/>
      <name val="Arial"/>
    </font>
    <font>
      <sz val="10"/>
      <name val="Arial"/>
      <family val="2"/>
      <charset val="204"/>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1"/>
      <color indexed="8"/>
      <name val="Arial"/>
      <family val="2"/>
      <charset val="204"/>
    </font>
    <font>
      <sz val="11"/>
      <color indexed="8"/>
      <name val="Arial"/>
      <family val="2"/>
      <charset val="204"/>
    </font>
    <font>
      <sz val="11"/>
      <name val="Arial"/>
      <family val="2"/>
      <charset val="204"/>
    </font>
    <font>
      <b/>
      <sz val="11"/>
      <name val="Arial"/>
      <family val="2"/>
      <charset val="204"/>
    </font>
    <font>
      <sz val="11"/>
      <color theme="1"/>
      <name val="Arial"/>
      <family val="2"/>
      <charset val="204"/>
    </font>
    <font>
      <b/>
      <sz val="11"/>
      <color theme="1"/>
      <name val="Arial"/>
      <family val="2"/>
      <charset val="204"/>
    </font>
    <font>
      <sz val="14"/>
      <color indexed="8"/>
      <name val="Arial"/>
      <family val="2"/>
      <charset val="204"/>
    </font>
    <font>
      <sz val="10"/>
      <color indexed="8"/>
      <name val="Arial"/>
      <family val="2"/>
      <charset val="204"/>
    </font>
    <font>
      <b/>
      <sz val="12"/>
      <color indexed="8"/>
      <name val="Arial"/>
      <family val="2"/>
      <charset val="204"/>
    </font>
    <font>
      <b/>
      <sz val="11"/>
      <name val="Arial Black"/>
      <family val="2"/>
      <charset val="204"/>
    </font>
    <font>
      <b/>
      <sz val="11"/>
      <name val="Arial Cyr"/>
      <charset val="204"/>
    </font>
    <font>
      <sz val="11"/>
      <color rgb="FF202124"/>
      <name val="Arial"/>
      <family val="2"/>
      <charset val="204"/>
    </font>
    <font>
      <i/>
      <sz val="11"/>
      <name val="Arial"/>
      <family val="2"/>
      <charset val="204"/>
    </font>
    <font>
      <b/>
      <sz val="11"/>
      <name val="Arial Cyr"/>
      <family val="2"/>
      <charset val="204"/>
    </font>
    <font>
      <b/>
      <sz val="12"/>
      <name val="Times New Roman"/>
      <family val="1"/>
      <charset val="204"/>
    </font>
    <font>
      <sz val="12"/>
      <name val="Arial"/>
      <family val="2"/>
      <charset val="204"/>
    </font>
    <font>
      <sz val="12"/>
      <name val="Times New Roman"/>
      <family val="1"/>
      <charset val="204"/>
    </font>
    <font>
      <i/>
      <sz val="12"/>
      <name val="Times New Roman"/>
      <family val="1"/>
      <charset val="204"/>
    </font>
    <font>
      <i/>
      <sz val="12"/>
      <name val="Arial"/>
      <family val="2"/>
      <charset val="204"/>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7">
    <xf numFmtId="0" fontId="0" fillId="0" borderId="0"/>
    <xf numFmtId="167" fontId="3" fillId="0" borderId="0" applyFont="0" applyFill="0" applyBorder="0" applyAlignment="0" applyProtection="0"/>
    <xf numFmtId="164" fontId="5" fillId="0" borderId="0" applyFont="0" applyFill="0" applyBorder="0" applyAlignment="0" applyProtection="0"/>
    <xf numFmtId="0" fontId="2" fillId="0" borderId="0"/>
    <xf numFmtId="0" fontId="6" fillId="0" borderId="0"/>
    <xf numFmtId="0" fontId="7" fillId="0" borderId="0"/>
    <xf numFmtId="0" fontId="5" fillId="0" borderId="0"/>
    <xf numFmtId="0" fontId="2" fillId="0" borderId="0"/>
    <xf numFmtId="0" fontId="4" fillId="0" borderId="0"/>
    <xf numFmtId="165"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169" fontId="1" fillId="0" borderId="0" applyFont="0" applyFill="0" applyBorder="0" applyAlignment="0" applyProtection="0"/>
    <xf numFmtId="0" fontId="5" fillId="0" borderId="0"/>
  </cellStyleXfs>
  <cellXfs count="233">
    <xf numFmtId="0" fontId="0" fillId="0" borderId="0" xfId="0"/>
    <xf numFmtId="0" fontId="10" fillId="0" borderId="0" xfId="7" applyFont="1" applyFill="1" applyBorder="1" applyAlignment="1">
      <alignment wrapText="1"/>
    </xf>
    <xf numFmtId="0" fontId="10" fillId="0" borderId="0" xfId="7" applyFont="1" applyFill="1" applyBorder="1" applyAlignment="1">
      <alignment horizontal="left" wrapText="1"/>
    </xf>
    <xf numFmtId="0" fontId="9" fillId="0" borderId="0" xfId="0" applyFont="1" applyFill="1"/>
    <xf numFmtId="166" fontId="9" fillId="0" borderId="0" xfId="0" applyNumberFormat="1" applyFont="1" applyFill="1"/>
    <xf numFmtId="0" fontId="11" fillId="0" borderId="0" xfId="7" applyFont="1" applyFill="1" applyBorder="1" applyAlignment="1">
      <alignment horizontal="left" wrapText="1"/>
    </xf>
    <xf numFmtId="0" fontId="10" fillId="0" borderId="0" xfId="7" applyFont="1" applyFill="1" applyBorder="1" applyAlignment="1">
      <alignment horizontal="left"/>
    </xf>
    <xf numFmtId="0" fontId="11" fillId="0" borderId="0" xfId="7" applyFont="1" applyFill="1" applyBorder="1" applyAlignment="1">
      <alignment horizontal="left"/>
    </xf>
    <xf numFmtId="0" fontId="10" fillId="0" borderId="0" xfId="7" applyFont="1" applyFill="1" applyBorder="1" applyAlignment="1">
      <alignment horizontal="left" vertical="center" wrapText="1"/>
    </xf>
    <xf numFmtId="0" fontId="11" fillId="0" borderId="0" xfId="7" applyFont="1" applyFill="1" applyBorder="1" applyAlignment="1">
      <alignment horizontal="left" vertical="center" wrapText="1"/>
    </xf>
    <xf numFmtId="49" fontId="10" fillId="0" borderId="0" xfId="7" applyNumberFormat="1" applyFont="1" applyFill="1" applyBorder="1" applyAlignment="1">
      <alignment horizontal="left" wrapText="1"/>
    </xf>
    <xf numFmtId="0" fontId="11" fillId="0" borderId="0" xfId="6" applyFont="1" applyFill="1" applyBorder="1" applyAlignment="1">
      <alignment wrapText="1"/>
    </xf>
    <xf numFmtId="0" fontId="9" fillId="0" borderId="0" xfId="0" applyFont="1" applyFill="1" applyBorder="1"/>
    <xf numFmtId="3" fontId="13" fillId="0" borderId="0" xfId="8" applyNumberFormat="1" applyFont="1" applyFill="1" applyAlignment="1">
      <alignment horizontal="right"/>
    </xf>
    <xf numFmtId="3" fontId="13" fillId="0" borderId="0" xfId="1" applyNumberFormat="1" applyFont="1" applyFill="1" applyAlignment="1">
      <alignment horizontal="right"/>
    </xf>
    <xf numFmtId="3" fontId="12" fillId="0" borderId="0" xfId="1" applyNumberFormat="1" applyFont="1" applyFill="1" applyAlignment="1">
      <alignment horizontal="right"/>
    </xf>
    <xf numFmtId="3" fontId="10" fillId="0" borderId="0" xfId="8" applyNumberFormat="1" applyFont="1" applyFill="1" applyBorder="1" applyAlignment="1">
      <alignment horizontal="right"/>
    </xf>
    <xf numFmtId="3" fontId="11" fillId="0" borderId="0" xfId="2" applyNumberFormat="1" applyFont="1" applyFill="1" applyBorder="1" applyAlignment="1"/>
    <xf numFmtId="3" fontId="13" fillId="0" borderId="3" xfId="2" applyNumberFormat="1" applyFont="1" applyFill="1" applyBorder="1" applyAlignment="1">
      <alignment horizontal="right"/>
    </xf>
    <xf numFmtId="3" fontId="13" fillId="0" borderId="0" xfId="2" applyNumberFormat="1" applyFont="1" applyFill="1" applyBorder="1" applyAlignment="1">
      <alignment horizontal="right"/>
    </xf>
    <xf numFmtId="3" fontId="12" fillId="0" borderId="0" xfId="2" applyNumberFormat="1" applyFont="1" applyFill="1" applyBorder="1" applyAlignment="1">
      <alignment horizontal="right"/>
    </xf>
    <xf numFmtId="3" fontId="13" fillId="0" borderId="2" xfId="2" applyNumberFormat="1" applyFont="1" applyFill="1" applyBorder="1" applyAlignment="1">
      <alignment horizontal="right"/>
    </xf>
    <xf numFmtId="3" fontId="11" fillId="0" borderId="0" xfId="2" applyNumberFormat="1" applyFont="1" applyFill="1" applyBorder="1" applyAlignment="1">
      <alignment horizontal="right"/>
    </xf>
    <xf numFmtId="3" fontId="11" fillId="0" borderId="3" xfId="2" applyNumberFormat="1" applyFont="1" applyFill="1" applyBorder="1" applyAlignment="1">
      <alignment horizontal="right"/>
    </xf>
    <xf numFmtId="3" fontId="9" fillId="0" borderId="0" xfId="0" applyNumberFormat="1" applyFont="1" applyFill="1" applyAlignment="1">
      <alignment horizontal="right"/>
    </xf>
    <xf numFmtId="0" fontId="10" fillId="0" borderId="0" xfId="7" applyFont="1" applyFill="1" applyBorder="1" applyAlignment="1">
      <alignment horizontal="center" wrapText="1"/>
    </xf>
    <xf numFmtId="49" fontId="11" fillId="0" borderId="0" xfId="7" applyNumberFormat="1" applyFont="1" applyFill="1" applyBorder="1" applyAlignment="1">
      <alignment horizontal="center" vertical="center" wrapText="1"/>
    </xf>
    <xf numFmtId="14" fontId="11" fillId="0" borderId="1" xfId="7" applyNumberFormat="1" applyFont="1" applyFill="1" applyBorder="1" applyAlignment="1">
      <alignment horizontal="center"/>
    </xf>
    <xf numFmtId="14" fontId="11" fillId="0" borderId="0" xfId="7" applyNumberFormat="1" applyFont="1" applyFill="1" applyBorder="1" applyAlignment="1">
      <alignment horizontal="center"/>
    </xf>
    <xf numFmtId="49" fontId="11" fillId="0" borderId="0" xfId="7" applyNumberFormat="1" applyFont="1" applyFill="1" applyBorder="1" applyAlignment="1">
      <alignment horizontal="center" vertical="center"/>
    </xf>
    <xf numFmtId="0" fontId="10" fillId="2" borderId="0" xfId="6" applyFont="1" applyFill="1" applyAlignment="1">
      <alignment wrapText="1"/>
    </xf>
    <xf numFmtId="0" fontId="10" fillId="0" borderId="0" xfId="7" applyFont="1" applyFill="1" applyBorder="1" applyAlignment="1"/>
    <xf numFmtId="0" fontId="14" fillId="0" borderId="0" xfId="0" applyFont="1" applyFill="1"/>
    <xf numFmtId="166" fontId="14" fillId="0" borderId="0" xfId="0" applyNumberFormat="1" applyFont="1" applyFill="1"/>
    <xf numFmtId="0" fontId="10" fillId="0" borderId="0" xfId="7" applyFont="1" applyFill="1" applyBorder="1" applyAlignment="1">
      <alignment vertical="center" wrapText="1"/>
    </xf>
    <xf numFmtId="0" fontId="11" fillId="0" borderId="0" xfId="6" applyFont="1" applyFill="1" applyBorder="1"/>
    <xf numFmtId="166" fontId="11" fillId="0" borderId="2" xfId="9" applyNumberFormat="1" applyFont="1" applyFill="1" applyBorder="1" applyAlignment="1">
      <alignment vertical="center"/>
    </xf>
    <xf numFmtId="0" fontId="10" fillId="0" borderId="0" xfId="8" applyFont="1" applyFill="1" applyBorder="1" applyAlignment="1">
      <alignment vertical="center" wrapText="1"/>
    </xf>
    <xf numFmtId="166" fontId="13" fillId="0" borderId="0" xfId="9" applyNumberFormat="1" applyFont="1" applyFill="1" applyBorder="1" applyAlignment="1">
      <alignment vertical="center"/>
    </xf>
    <xf numFmtId="0" fontId="11" fillId="0" borderId="0" xfId="6" applyFont="1" applyFill="1"/>
    <xf numFmtId="166" fontId="11" fillId="0" borderId="0" xfId="9" applyNumberFormat="1" applyFont="1" applyFill="1" applyBorder="1" applyAlignment="1">
      <alignment vertical="center"/>
    </xf>
    <xf numFmtId="0" fontId="8" fillId="0" borderId="0" xfId="0" applyFont="1" applyFill="1"/>
    <xf numFmtId="166" fontId="8" fillId="0" borderId="0" xfId="0" applyNumberFormat="1" applyFont="1" applyFill="1" applyBorder="1" applyAlignment="1">
      <alignment vertical="center"/>
    </xf>
    <xf numFmtId="168" fontId="11" fillId="0" borderId="0" xfId="9" applyNumberFormat="1" applyFont="1" applyFill="1" applyBorder="1" applyAlignment="1"/>
    <xf numFmtId="166" fontId="10" fillId="0" borderId="0" xfId="9" applyNumberFormat="1" applyFont="1" applyFill="1" applyBorder="1" applyAlignment="1">
      <alignment vertical="center"/>
    </xf>
    <xf numFmtId="0" fontId="9" fillId="0" borderId="0" xfId="0" applyFont="1" applyFill="1" applyAlignment="1">
      <alignment horizontal="right"/>
    </xf>
    <xf numFmtId="0" fontId="8" fillId="0" borderId="0" xfId="0" applyFont="1" applyFill="1" applyBorder="1" applyAlignment="1">
      <alignment horizontal="center" wrapText="1"/>
    </xf>
    <xf numFmtId="0" fontId="10" fillId="0" borderId="0" xfId="0" applyFont="1" applyFill="1" applyAlignment="1">
      <alignment wrapText="1"/>
    </xf>
    <xf numFmtId="0" fontId="15" fillId="0" borderId="0" xfId="0" applyFont="1"/>
    <xf numFmtId="0" fontId="8" fillId="0" borderId="0" xfId="0" applyFont="1" applyFill="1" applyBorder="1" applyAlignment="1"/>
    <xf numFmtId="0" fontId="10" fillId="0" borderId="0" xfId="0" applyFont="1" applyFill="1" applyAlignment="1"/>
    <xf numFmtId="0" fontId="16" fillId="0" borderId="0" xfId="0" applyFont="1" applyFill="1" applyAlignment="1">
      <alignment vertical="center"/>
    </xf>
    <xf numFmtId="166" fontId="12" fillId="0" borderId="0" xfId="8" applyNumberFormat="1" applyFont="1" applyFill="1" applyBorder="1" applyAlignment="1">
      <alignment vertical="center"/>
    </xf>
    <xf numFmtId="0" fontId="14" fillId="0" borderId="0" xfId="0" applyFont="1" applyFill="1" applyBorder="1"/>
    <xf numFmtId="166" fontId="10" fillId="0" borderId="0" xfId="8" applyNumberFormat="1" applyFont="1" applyFill="1" applyBorder="1" applyAlignment="1">
      <alignment horizontal="center"/>
    </xf>
    <xf numFmtId="166" fontId="10" fillId="0" borderId="0" xfId="8" applyNumberFormat="1" applyFont="1" applyFill="1" applyBorder="1" applyAlignment="1"/>
    <xf numFmtId="166" fontId="13" fillId="0" borderId="0" xfId="8" applyNumberFormat="1" applyFont="1" applyFill="1" applyBorder="1" applyAlignment="1">
      <alignment vertical="center"/>
    </xf>
    <xf numFmtId="166" fontId="10" fillId="0" borderId="0" xfId="8" applyNumberFormat="1" applyFont="1" applyFill="1" applyBorder="1" applyAlignment="1">
      <alignment vertical="center"/>
    </xf>
    <xf numFmtId="166" fontId="12" fillId="0" borderId="0" xfId="8" applyNumberFormat="1" applyFont="1" applyFill="1" applyBorder="1" applyAlignment="1"/>
    <xf numFmtId="4" fontId="17" fillId="0" borderId="0" xfId="0" applyNumberFormat="1" applyFont="1" applyAlignment="1">
      <alignment horizontal="right"/>
    </xf>
    <xf numFmtId="4" fontId="18" fillId="0" borderId="0" xfId="0" applyNumberFormat="1" applyFont="1" applyAlignment="1">
      <alignment horizontal="right"/>
    </xf>
    <xf numFmtId="166" fontId="13" fillId="0" borderId="0" xfId="8" applyNumberFormat="1" applyFont="1" applyFill="1" applyAlignment="1">
      <alignment vertical="center"/>
    </xf>
    <xf numFmtId="166" fontId="10" fillId="0" borderId="0" xfId="8" applyNumberFormat="1" applyFont="1" applyFill="1" applyAlignment="1">
      <alignment vertical="center"/>
    </xf>
    <xf numFmtId="0" fontId="12" fillId="0" borderId="0" xfId="7" applyFont="1" applyFill="1" applyBorder="1" applyAlignment="1">
      <alignment vertical="center"/>
    </xf>
    <xf numFmtId="166" fontId="13" fillId="0" borderId="3" xfId="8" applyNumberFormat="1" applyFont="1" applyFill="1" applyBorder="1" applyAlignment="1">
      <alignment vertical="center"/>
    </xf>
    <xf numFmtId="166" fontId="8" fillId="0" borderId="3" xfId="0" applyNumberFormat="1" applyFont="1" applyFill="1" applyBorder="1" applyAlignment="1">
      <alignment vertical="center"/>
    </xf>
    <xf numFmtId="166" fontId="13" fillId="2" borderId="0" xfId="8" applyNumberFormat="1" applyFont="1" applyFill="1" applyAlignment="1">
      <alignment horizontal="right"/>
    </xf>
    <xf numFmtId="166" fontId="10" fillId="2" borderId="0" xfId="8" applyNumberFormat="1" applyFont="1" applyFill="1" applyAlignment="1">
      <alignment horizontal="right"/>
    </xf>
    <xf numFmtId="166" fontId="10" fillId="2" borderId="0" xfId="9" applyNumberFormat="1" applyFont="1" applyFill="1" applyBorder="1" applyAlignment="1"/>
    <xf numFmtId="3" fontId="10" fillId="2" borderId="0" xfId="8" applyNumberFormat="1" applyFont="1" applyFill="1" applyAlignment="1">
      <alignment horizontal="right" wrapText="1"/>
    </xf>
    <xf numFmtId="3" fontId="10" fillId="2" borderId="0" xfId="1" applyNumberFormat="1" applyFont="1" applyFill="1" applyAlignment="1">
      <alignment horizontal="right" wrapText="1"/>
    </xf>
    <xf numFmtId="166" fontId="10" fillId="2" borderId="0" xfId="8" applyNumberFormat="1" applyFont="1" applyFill="1" applyAlignment="1">
      <alignment horizontal="right" wrapText="1"/>
    </xf>
    <xf numFmtId="166" fontId="12" fillId="2" borderId="0" xfId="8" applyNumberFormat="1" applyFont="1" applyFill="1" applyAlignment="1">
      <alignment horizontal="right" wrapText="1"/>
    </xf>
    <xf numFmtId="166" fontId="12" fillId="0" borderId="0" xfId="8" applyNumberFormat="1" applyFont="1" applyFill="1" applyAlignment="1">
      <alignment horizontal="right"/>
    </xf>
    <xf numFmtId="166" fontId="10" fillId="2" borderId="0" xfId="8" applyNumberFormat="1" applyFont="1" applyFill="1" applyAlignment="1">
      <alignment horizontal="right" vertical="center" wrapText="1"/>
    </xf>
    <xf numFmtId="3" fontId="10" fillId="2" borderId="4" xfId="1" applyNumberFormat="1" applyFont="1" applyFill="1" applyBorder="1" applyAlignment="1">
      <alignment horizontal="right" wrapText="1"/>
    </xf>
    <xf numFmtId="0" fontId="9" fillId="2" borderId="0" xfId="0" applyFont="1" applyFill="1" applyAlignment="1">
      <alignment horizontal="right"/>
    </xf>
    <xf numFmtId="166" fontId="9" fillId="0" borderId="0" xfId="0" applyNumberFormat="1" applyFont="1" applyFill="1" applyAlignment="1">
      <alignment horizontal="right"/>
    </xf>
    <xf numFmtId="166" fontId="9" fillId="2" borderId="0" xfId="0" applyNumberFormat="1" applyFont="1" applyFill="1"/>
    <xf numFmtId="166" fontId="9" fillId="2" borderId="0" xfId="9" applyNumberFormat="1" applyFont="1" applyFill="1"/>
    <xf numFmtId="166" fontId="9" fillId="0" borderId="0" xfId="9" applyNumberFormat="1" applyFont="1" applyFill="1"/>
    <xf numFmtId="0" fontId="9" fillId="0" borderId="0" xfId="0" applyFont="1" applyFill="1" applyAlignment="1">
      <alignment wrapText="1"/>
    </xf>
    <xf numFmtId="166" fontId="10" fillId="2" borderId="4" xfId="8" applyNumberFormat="1" applyFont="1" applyFill="1" applyBorder="1" applyAlignment="1">
      <alignment horizontal="right"/>
    </xf>
    <xf numFmtId="166" fontId="10" fillId="2" borderId="3" xfId="8" applyNumberFormat="1" applyFont="1" applyFill="1" applyBorder="1" applyAlignment="1">
      <alignment vertical="center"/>
    </xf>
    <xf numFmtId="166" fontId="9" fillId="2" borderId="3" xfId="0" applyNumberFormat="1" applyFont="1" applyFill="1" applyBorder="1" applyAlignment="1">
      <alignment vertical="center"/>
    </xf>
    <xf numFmtId="168" fontId="10" fillId="0" borderId="0" xfId="9" applyNumberFormat="1" applyFont="1" applyFill="1" applyBorder="1" applyAlignment="1"/>
    <xf numFmtId="0" fontId="11" fillId="0" borderId="0" xfId="0" applyFont="1" applyBorder="1" applyAlignment="1">
      <alignment horizontal="center" wrapText="1"/>
    </xf>
    <xf numFmtId="0" fontId="19" fillId="0" borderId="0" xfId="0" applyFont="1" applyAlignment="1">
      <alignment horizontal="left" vertical="center"/>
    </xf>
    <xf numFmtId="0" fontId="19" fillId="0" borderId="0" xfId="0" applyFont="1" applyAlignment="1">
      <alignment horizontal="left" vertical="center" wrapText="1"/>
    </xf>
    <xf numFmtId="166" fontId="10" fillId="0" borderId="0" xfId="8" applyNumberFormat="1" applyFont="1" applyFill="1" applyAlignment="1">
      <alignment horizontal="right" wrapText="1"/>
    </xf>
    <xf numFmtId="3" fontId="10" fillId="0" borderId="0" xfId="1" applyNumberFormat="1" applyFont="1" applyFill="1" applyAlignment="1">
      <alignment horizontal="right" wrapText="1"/>
    </xf>
    <xf numFmtId="3" fontId="11" fillId="2" borderId="0" xfId="8" applyNumberFormat="1" applyFont="1" applyFill="1" applyAlignment="1">
      <alignment horizontal="right" wrapText="1"/>
    </xf>
    <xf numFmtId="166" fontId="11" fillId="2" borderId="0" xfId="8" applyNumberFormat="1" applyFont="1" applyFill="1" applyAlignment="1">
      <alignment horizontal="right" wrapText="1"/>
    </xf>
    <xf numFmtId="3" fontId="12" fillId="2" borderId="0" xfId="8" applyNumberFormat="1" applyFont="1" applyFill="1" applyAlignment="1">
      <alignment horizontal="right" wrapText="1"/>
    </xf>
    <xf numFmtId="166" fontId="9" fillId="2" borderId="0" xfId="0" applyNumberFormat="1" applyFont="1" applyFill="1" applyAlignment="1">
      <alignment horizontal="right"/>
    </xf>
    <xf numFmtId="166" fontId="10" fillId="0" borderId="0" xfId="8" applyNumberFormat="1" applyFont="1" applyFill="1" applyAlignment="1">
      <alignment horizontal="right"/>
    </xf>
    <xf numFmtId="166" fontId="10" fillId="2" borderId="0" xfId="9" applyNumberFormat="1" applyFont="1" applyFill="1" applyBorder="1" applyAlignment="1">
      <alignment vertical="center"/>
    </xf>
    <xf numFmtId="0" fontId="10" fillId="0" borderId="0" xfId="6" applyFont="1" applyFill="1"/>
    <xf numFmtId="166" fontId="10" fillId="2" borderId="0" xfId="8" applyNumberFormat="1" applyFont="1" applyFill="1" applyBorder="1" applyAlignment="1">
      <alignment horizontal="right"/>
    </xf>
    <xf numFmtId="166" fontId="10" fillId="0" borderId="4" xfId="8" applyNumberFormat="1" applyFont="1" applyFill="1" applyBorder="1" applyAlignment="1">
      <alignment horizontal="right"/>
    </xf>
    <xf numFmtId="0" fontId="11" fillId="0" borderId="0" xfId="0" applyFont="1" applyAlignment="1">
      <alignment horizontal="center" vertical="top" wrapText="1"/>
    </xf>
    <xf numFmtId="0" fontId="10" fillId="0" borderId="0" xfId="0" applyFont="1" applyAlignment="1">
      <alignment vertical="top" wrapText="1"/>
    </xf>
    <xf numFmtId="0" fontId="10" fillId="0" borderId="0" xfId="0" applyFont="1"/>
    <xf numFmtId="0" fontId="20" fillId="0" borderId="0" xfId="0" applyFont="1"/>
    <xf numFmtId="0" fontId="11" fillId="0" borderId="5" xfId="21" applyFont="1" applyBorder="1" applyAlignment="1"/>
    <xf numFmtId="0" fontId="21" fillId="0" borderId="5" xfId="0" applyFont="1" applyBorder="1" applyAlignment="1">
      <alignment horizontal="center" wrapText="1"/>
    </xf>
    <xf numFmtId="0" fontId="11" fillId="0" borderId="5" xfId="21" applyFont="1" applyBorder="1" applyAlignment="1">
      <alignment vertical="top" wrapText="1"/>
    </xf>
    <xf numFmtId="174" fontId="21" fillId="0" borderId="5" xfId="0" applyNumberFormat="1" applyFont="1" applyBorder="1" applyAlignment="1">
      <alignment horizontal="center" wrapText="1"/>
    </xf>
    <xf numFmtId="0" fontId="11" fillId="0" borderId="0" xfId="21" applyFont="1" applyBorder="1" applyAlignment="1">
      <alignment vertical="top"/>
    </xf>
    <xf numFmtId="0" fontId="10" fillId="0" borderId="5" xfId="7" applyFont="1" applyFill="1" applyBorder="1" applyAlignment="1"/>
    <xf numFmtId="166" fontId="10" fillId="0" borderId="5" xfId="21" applyNumberFormat="1" applyFont="1" applyFill="1" applyBorder="1" applyAlignment="1"/>
    <xf numFmtId="0" fontId="10" fillId="0" borderId="0" xfId="21" applyFont="1" applyBorder="1" applyAlignment="1">
      <alignment horizontal="left" vertical="top"/>
    </xf>
    <xf numFmtId="0" fontId="10" fillId="0" borderId="5" xfId="21" applyFont="1" applyBorder="1" applyAlignment="1">
      <alignment horizontal="left" vertical="top"/>
    </xf>
    <xf numFmtId="0" fontId="10" fillId="0" borderId="0" xfId="21" applyFont="1" applyBorder="1" applyAlignment="1">
      <alignment horizontal="left" vertical="top" wrapText="1"/>
    </xf>
    <xf numFmtId="0" fontId="10" fillId="0" borderId="5" xfId="21" applyFont="1" applyBorder="1" applyAlignment="1">
      <alignment horizontal="left" wrapText="1"/>
    </xf>
    <xf numFmtId="0" fontId="10" fillId="2" borderId="7" xfId="21" applyFont="1" applyFill="1" applyBorder="1" applyAlignment="1">
      <alignment horizontal="left" wrapText="1"/>
    </xf>
    <xf numFmtId="166" fontId="11" fillId="0" borderId="5" xfId="21" applyNumberFormat="1" applyFont="1" applyFill="1" applyBorder="1" applyAlignment="1"/>
    <xf numFmtId="0" fontId="11" fillId="0" borderId="5" xfId="21" applyFont="1" applyBorder="1" applyAlignment="1">
      <alignment horizontal="left" vertical="top"/>
    </xf>
    <xf numFmtId="0" fontId="10" fillId="0" borderId="5" xfId="8" applyFont="1" applyFill="1" applyBorder="1" applyAlignment="1">
      <alignment wrapText="1"/>
    </xf>
    <xf numFmtId="0" fontId="10" fillId="2" borderId="5" xfId="21" applyFont="1" applyFill="1" applyBorder="1" applyAlignment="1">
      <alignment horizontal="left" wrapText="1"/>
    </xf>
    <xf numFmtId="0" fontId="11" fillId="0" borderId="0" xfId="21" applyFont="1" applyBorder="1" applyAlignment="1">
      <alignment horizontal="left" vertical="top"/>
    </xf>
    <xf numFmtId="0" fontId="10" fillId="0" borderId="0" xfId="7" applyFont="1" applyBorder="1" applyAlignment="1">
      <alignment horizontal="left" wrapText="1"/>
    </xf>
    <xf numFmtId="2" fontId="10" fillId="2" borderId="5" xfId="21" applyNumberFormat="1" applyFont="1" applyFill="1" applyBorder="1" applyAlignment="1">
      <alignment horizontal="left" wrapText="1"/>
    </xf>
    <xf numFmtId="166" fontId="11" fillId="0" borderId="9" xfId="21" applyNumberFormat="1" applyFont="1" applyFill="1" applyBorder="1" applyAlignment="1"/>
    <xf numFmtId="166" fontId="11" fillId="2" borderId="9" xfId="21" applyNumberFormat="1" applyFont="1" applyFill="1" applyBorder="1" applyAlignment="1"/>
    <xf numFmtId="0" fontId="10" fillId="0" borderId="8" xfId="21" applyFont="1" applyBorder="1" applyAlignment="1">
      <alignment horizontal="left"/>
    </xf>
    <xf numFmtId="166" fontId="11" fillId="0" borderId="10" xfId="21" applyNumberFormat="1" applyFont="1" applyFill="1" applyBorder="1" applyAlignment="1"/>
    <xf numFmtId="0" fontId="11" fillId="0" borderId="5" xfId="21" applyFont="1" applyBorder="1" applyAlignment="1">
      <alignment vertical="top"/>
    </xf>
    <xf numFmtId="166" fontId="10" fillId="0" borderId="9" xfId="21" applyNumberFormat="1" applyFont="1" applyFill="1" applyBorder="1" applyAlignment="1"/>
    <xf numFmtId="0" fontId="10" fillId="2" borderId="5" xfId="21" applyFont="1" applyFill="1" applyBorder="1" applyAlignment="1"/>
    <xf numFmtId="2" fontId="10" fillId="0" borderId="0" xfId="21" applyNumberFormat="1" applyFont="1" applyBorder="1" applyAlignment="1">
      <alignment horizontal="left" vertical="top" wrapText="1"/>
    </xf>
    <xf numFmtId="0" fontId="10" fillId="0" borderId="5" xfId="21" applyFont="1" applyBorder="1" applyAlignment="1">
      <alignment vertical="top"/>
    </xf>
    <xf numFmtId="0" fontId="10" fillId="2" borderId="10" xfId="21" applyFont="1" applyFill="1" applyBorder="1" applyAlignment="1"/>
    <xf numFmtId="166" fontId="11" fillId="2" borderId="8" xfId="21" applyNumberFormat="1" applyFont="1" applyFill="1" applyBorder="1" applyAlignment="1"/>
    <xf numFmtId="166" fontId="11" fillId="2" borderId="11" xfId="21" applyNumberFormat="1" applyFont="1" applyFill="1" applyBorder="1" applyAlignment="1"/>
    <xf numFmtId="0" fontId="10" fillId="0" borderId="0" xfId="21" applyFont="1" applyBorder="1" applyAlignment="1">
      <alignment vertical="top"/>
    </xf>
    <xf numFmtId="0" fontId="10" fillId="0" borderId="5" xfId="21" applyFont="1" applyBorder="1" applyAlignment="1">
      <alignment horizontal="left"/>
    </xf>
    <xf numFmtId="166" fontId="11" fillId="0" borderId="10" xfId="21" applyNumberFormat="1" applyFont="1" applyFill="1" applyBorder="1" applyAlignment="1">
      <alignment horizontal="right"/>
    </xf>
    <xf numFmtId="0" fontId="10" fillId="0" borderId="5" xfId="21" applyFont="1" applyBorder="1" applyAlignment="1">
      <alignment vertical="top" wrapText="1"/>
    </xf>
    <xf numFmtId="0" fontId="10" fillId="0" borderId="5" xfId="21" applyFont="1" applyBorder="1" applyAlignment="1">
      <alignment wrapText="1"/>
    </xf>
    <xf numFmtId="166" fontId="11" fillId="2" borderId="5" xfId="21" applyNumberFormat="1" applyFont="1" applyFill="1" applyBorder="1" applyAlignment="1"/>
    <xf numFmtId="166" fontId="11" fillId="0" borderId="5" xfId="21" applyNumberFormat="1" applyFont="1" applyFill="1" applyBorder="1" applyAlignment="1">
      <alignment horizontal="right"/>
    </xf>
    <xf numFmtId="0" fontId="10" fillId="0" borderId="0" xfId="21" applyFont="1" applyBorder="1" applyAlignment="1">
      <alignment vertical="top" wrapText="1"/>
    </xf>
    <xf numFmtId="0" fontId="9" fillId="0" borderId="0" xfId="0" applyFont="1"/>
    <xf numFmtId="0" fontId="10" fillId="0" borderId="0" xfId="0" applyFont="1" applyBorder="1"/>
    <xf numFmtId="0" fontId="22" fillId="0" borderId="0" xfId="26"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11" fillId="0" borderId="5" xfId="26" applyFont="1" applyBorder="1" applyAlignment="1">
      <alignment horizontal="right" vertical="top"/>
    </xf>
    <xf numFmtId="0" fontId="11" fillId="0" borderId="5" xfId="26" applyFont="1" applyBorder="1" applyAlignment="1">
      <alignment horizontal="center" vertical="top" wrapText="1"/>
    </xf>
    <xf numFmtId="0" fontId="11" fillId="0" borderId="5" xfId="0" applyFont="1" applyBorder="1" applyAlignment="1">
      <alignment horizontal="center" vertical="top" wrapText="1"/>
    </xf>
    <xf numFmtId="0" fontId="11" fillId="0" borderId="5" xfId="26" applyFont="1" applyBorder="1" applyAlignment="1">
      <alignment vertical="top"/>
    </xf>
    <xf numFmtId="0" fontId="10" fillId="0" borderId="5" xfId="26" applyFont="1" applyBorder="1" applyAlignment="1">
      <alignment vertical="top"/>
    </xf>
    <xf numFmtId="0" fontId="0" fillId="0" borderId="5" xfId="0" applyBorder="1"/>
    <xf numFmtId="0" fontId="11" fillId="0" borderId="5" xfId="0" applyFont="1" applyBorder="1" applyAlignment="1">
      <alignment vertical="top"/>
    </xf>
    <xf numFmtId="3" fontId="11" fillId="0" borderId="5" xfId="26" applyNumberFormat="1" applyFont="1" applyBorder="1"/>
    <xf numFmtId="0" fontId="11" fillId="0" borderId="0" xfId="0" applyFont="1" applyBorder="1"/>
    <xf numFmtId="3" fontId="10" fillId="0" borderId="0" xfId="26" applyNumberFormat="1" applyFont="1" applyBorder="1"/>
    <xf numFmtId="166" fontId="10" fillId="0" borderId="0" xfId="8" applyNumberFormat="1" applyFont="1" applyFill="1" applyBorder="1" applyAlignment="1">
      <alignment horizontal="right"/>
    </xf>
    <xf numFmtId="166" fontId="10" fillId="0" borderId="5" xfId="8" applyNumberFormat="1" applyFont="1" applyFill="1" applyBorder="1" applyAlignment="1">
      <alignment horizontal="right"/>
    </xf>
    <xf numFmtId="3" fontId="1" fillId="0" borderId="5" xfId="26" applyNumberFormat="1" applyFont="1" applyBorder="1"/>
    <xf numFmtId="3" fontId="11" fillId="0" borderId="0" xfId="26" applyNumberFormat="1" applyFont="1" applyBorder="1"/>
    <xf numFmtId="0" fontId="10" fillId="0" borderId="5" xfId="26" applyFont="1" applyBorder="1" applyAlignment="1">
      <alignment horizontal="left" vertical="top" wrapText="1"/>
    </xf>
    <xf numFmtId="3" fontId="10" fillId="0" borderId="5" xfId="8" applyNumberFormat="1" applyFont="1" applyFill="1" applyBorder="1" applyAlignment="1">
      <alignment horizontal="right"/>
    </xf>
    <xf numFmtId="0" fontId="10" fillId="0" borderId="0" xfId="26" applyFont="1" applyBorder="1"/>
    <xf numFmtId="3" fontId="1" fillId="0" borderId="0" xfId="26" applyNumberFormat="1" applyFont="1" applyBorder="1"/>
    <xf numFmtId="0" fontId="10" fillId="0" borderId="0" xfId="26" quotePrefix="1" applyFont="1" applyBorder="1" applyAlignment="1">
      <alignment horizontal="left" wrapText="1"/>
    </xf>
    <xf numFmtId="0" fontId="10" fillId="0" borderId="5" xfId="26" quotePrefix="1" applyFont="1" applyBorder="1" applyAlignment="1">
      <alignment horizontal="left" vertical="top" wrapText="1"/>
    </xf>
    <xf numFmtId="166" fontId="11" fillId="0" borderId="0" xfId="8" applyNumberFormat="1" applyFont="1" applyFill="1" applyBorder="1" applyAlignment="1">
      <alignment horizontal="right"/>
    </xf>
    <xf numFmtId="3" fontId="11" fillId="0" borderId="0" xfId="8" applyNumberFormat="1" applyFont="1" applyFill="1" applyBorder="1" applyAlignment="1">
      <alignment horizontal="right"/>
    </xf>
    <xf numFmtId="3" fontId="11" fillId="0" borderId="5" xfId="0" applyNumberFormat="1" applyFont="1" applyBorder="1"/>
    <xf numFmtId="0" fontId="9" fillId="0" borderId="0" xfId="20" applyFont="1"/>
    <xf numFmtId="0" fontId="23" fillId="0" borderId="0" xfId="0" applyFont="1" applyAlignment="1">
      <alignment horizontal="right" vertical="center"/>
    </xf>
    <xf numFmtId="0" fontId="24" fillId="0" borderId="0" xfId="0" applyFont="1" applyAlignment="1">
      <alignment horizontal="center" vertical="center"/>
    </xf>
    <xf numFmtId="0" fontId="25" fillId="0" borderId="0" xfId="0" applyFont="1" applyAlignment="1">
      <alignment horizontal="justify" vertical="center"/>
    </xf>
    <xf numFmtId="0" fontId="24" fillId="0" borderId="0" xfId="0" applyFont="1" applyAlignment="1">
      <alignment horizontal="justify" vertical="center"/>
    </xf>
    <xf numFmtId="0" fontId="23" fillId="0" borderId="5" xfId="0" applyFont="1" applyBorder="1" applyAlignment="1">
      <alignment horizontal="justify" vertical="center"/>
    </xf>
    <xf numFmtId="0" fontId="23" fillId="0" borderId="5" xfId="0" applyFont="1" applyFill="1" applyBorder="1" applyAlignment="1">
      <alignment horizontal="justify" vertical="center"/>
    </xf>
    <xf numFmtId="0" fontId="0" fillId="0" borderId="0" xfId="0" applyFill="1"/>
    <xf numFmtId="0" fontId="23" fillId="0" borderId="5" xfId="0" applyFont="1" applyFill="1" applyBorder="1" applyAlignment="1">
      <alignment horizontal="justify" vertical="center" wrapText="1"/>
    </xf>
    <xf numFmtId="0" fontId="23" fillId="0" borderId="5" xfId="0" applyFont="1" applyFill="1" applyBorder="1" applyAlignment="1">
      <alignment horizontal="left" vertical="center" wrapText="1"/>
    </xf>
    <xf numFmtId="0" fontId="23" fillId="2" borderId="5" xfId="0" applyFont="1" applyFill="1" applyBorder="1" applyAlignment="1">
      <alignment horizontal="justify" vertical="center" wrapText="1"/>
    </xf>
    <xf numFmtId="0" fontId="23" fillId="0" borderId="0" xfId="0" applyFont="1" applyAlignment="1">
      <alignment horizontal="justify" vertical="center"/>
    </xf>
    <xf numFmtId="0" fontId="23"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1" fillId="0" borderId="0" xfId="0" applyFont="1"/>
    <xf numFmtId="0" fontId="10" fillId="0" borderId="0" xfId="0" applyFont="1" applyAlignment="1">
      <alignment horizontal="center"/>
    </xf>
    <xf numFmtId="0" fontId="20" fillId="0" borderId="0" xfId="0" applyFont="1" applyAlignment="1">
      <alignment horizontal="justify" vertical="center"/>
    </xf>
    <xf numFmtId="0" fontId="20" fillId="0" borderId="0" xfId="0" applyFont="1" applyAlignment="1"/>
    <xf numFmtId="0" fontId="10" fillId="0" borderId="5" xfId="0" applyFont="1" applyBorder="1" applyAlignment="1">
      <alignment horizontal="center" vertical="center" wrapText="1"/>
    </xf>
    <xf numFmtId="0" fontId="10" fillId="0" borderId="5"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0" xfId="0" applyFont="1" applyAlignment="1">
      <alignment horizontal="left" vertical="center"/>
    </xf>
    <xf numFmtId="0" fontId="10" fillId="3" borderId="0" xfId="0" applyFont="1" applyFill="1" applyAlignment="1" applyProtection="1">
      <alignment vertical="center"/>
    </xf>
    <xf numFmtId="0" fontId="11" fillId="3" borderId="0" xfId="0" applyFont="1" applyFill="1" applyAlignment="1" applyProtection="1">
      <alignment horizontal="center" vertical="center"/>
    </xf>
    <xf numFmtId="0" fontId="11" fillId="3" borderId="0" xfId="0" applyFont="1" applyFill="1" applyAlignment="1" applyProtection="1">
      <alignment horizontal="center" vertical="center"/>
    </xf>
    <xf numFmtId="0" fontId="10" fillId="0" borderId="0" xfId="0" applyFont="1" applyAlignment="1">
      <alignment horizontal="center" vertical="center"/>
    </xf>
    <xf numFmtId="0" fontId="10" fillId="3" borderId="0" xfId="0" applyFont="1" applyFill="1" applyAlignment="1" applyProtection="1">
      <alignment horizontal="center" vertical="center"/>
    </xf>
    <xf numFmtId="0" fontId="11" fillId="3" borderId="12"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0" fillId="3" borderId="14" xfId="0" applyFont="1" applyFill="1" applyBorder="1" applyAlignment="1" applyProtection="1">
      <alignment vertical="center" wrapText="1"/>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vertical="center" wrapText="1"/>
    </xf>
    <xf numFmtId="0" fontId="10" fillId="3" borderId="17" xfId="0" applyFont="1" applyFill="1" applyBorder="1" applyAlignment="1" applyProtection="1">
      <alignment horizontal="center" vertical="center"/>
    </xf>
    <xf numFmtId="0" fontId="10" fillId="3"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10" fillId="0" borderId="17" xfId="0" applyFont="1" applyFill="1" applyBorder="1" applyAlignment="1" applyProtection="1">
      <alignment horizontal="center" vertical="center"/>
    </xf>
    <xf numFmtId="0" fontId="10" fillId="3" borderId="18" xfId="0" applyFont="1" applyFill="1" applyBorder="1" applyAlignment="1" applyProtection="1">
      <alignment vertical="center" wrapText="1"/>
    </xf>
    <xf numFmtId="175" fontId="10" fillId="3" borderId="19" xfId="0" applyNumberFormat="1" applyFont="1" applyFill="1" applyBorder="1" applyAlignment="1" applyProtection="1">
      <alignment horizontal="center" vertical="center"/>
    </xf>
    <xf numFmtId="166" fontId="1" fillId="0" borderId="5" xfId="21" applyNumberFormat="1" applyFont="1" applyFill="1" applyBorder="1" applyAlignment="1"/>
    <xf numFmtId="0" fontId="10" fillId="0" borderId="0" xfId="8" applyFont="1" applyFill="1" applyBorder="1" applyAlignment="1">
      <alignment wrapText="1"/>
    </xf>
    <xf numFmtId="0" fontId="10" fillId="0" borderId="5" xfId="21" applyFont="1" applyBorder="1" applyAlignment="1">
      <alignment horizontal="left" vertical="top" wrapText="1"/>
    </xf>
    <xf numFmtId="166" fontId="1" fillId="2" borderId="5" xfId="21" applyNumberFormat="1" applyFont="1" applyFill="1" applyBorder="1" applyAlignment="1"/>
    <xf numFmtId="166" fontId="1" fillId="0" borderId="5" xfId="21" applyNumberFormat="1" applyFont="1" applyFill="1" applyBorder="1" applyAlignment="1">
      <alignment horizontal="center"/>
    </xf>
    <xf numFmtId="166" fontId="1" fillId="2" borderId="6" xfId="21" applyNumberFormat="1" applyFont="1" applyFill="1" applyBorder="1" applyAlignment="1"/>
    <xf numFmtId="166" fontId="1" fillId="0" borderId="6" xfId="21" applyNumberFormat="1" applyFont="1" applyFill="1" applyBorder="1" applyAlignment="1"/>
    <xf numFmtId="166" fontId="1" fillId="2" borderId="8" xfId="21" applyNumberFormat="1" applyFont="1" applyFill="1" applyBorder="1" applyAlignment="1"/>
    <xf numFmtId="166" fontId="1" fillId="2" borderId="8" xfId="21" applyNumberFormat="1" applyFont="1" applyFill="1" applyBorder="1" applyAlignment="1">
      <alignment horizontal="right"/>
    </xf>
    <xf numFmtId="166" fontId="11" fillId="0" borderId="5" xfId="8" applyNumberFormat="1" applyFont="1" applyFill="1" applyBorder="1" applyAlignment="1">
      <alignment horizontal="right"/>
    </xf>
    <xf numFmtId="3" fontId="11" fillId="0" borderId="5" xfId="8" applyNumberFormat="1" applyFont="1" applyFill="1" applyBorder="1" applyAlignment="1">
      <alignment horizontal="right"/>
    </xf>
    <xf numFmtId="0" fontId="9" fillId="0" borderId="0" xfId="0" applyFont="1" applyFill="1" applyAlignment="1">
      <alignment horizontal="center"/>
    </xf>
    <xf numFmtId="3" fontId="10" fillId="0" borderId="0" xfId="0" applyNumberFormat="1" applyFont="1" applyAlignment="1">
      <alignment horizontal="center"/>
    </xf>
    <xf numFmtId="3" fontId="10" fillId="0" borderId="0" xfId="26" applyNumberFormat="1" applyFont="1" applyAlignment="1">
      <alignment horizontal="center"/>
    </xf>
    <xf numFmtId="0" fontId="10" fillId="0" borderId="0" xfId="0" applyFont="1" applyAlignment="1">
      <alignment wrapText="1"/>
    </xf>
    <xf numFmtId="177" fontId="10" fillId="0" borderId="5" xfId="0" applyNumberFormat="1" applyFont="1" applyBorder="1" applyAlignment="1">
      <alignment horizontal="center" vertical="center"/>
    </xf>
    <xf numFmtId="175" fontId="27" fillId="3" borderId="20" xfId="0" applyNumberFormat="1" applyFont="1" applyFill="1" applyBorder="1" applyAlignment="1" applyProtection="1">
      <alignment horizontal="center" vertical="center"/>
    </xf>
    <xf numFmtId="175" fontId="27" fillId="3" borderId="21" xfId="0" applyNumberFormat="1" applyFont="1" applyFill="1" applyBorder="1" applyAlignment="1" applyProtection="1">
      <alignment horizontal="center" vertical="center" wrapText="1"/>
    </xf>
    <xf numFmtId="175" fontId="27" fillId="2" borderId="20" xfId="0" applyNumberFormat="1" applyFont="1" applyFill="1" applyBorder="1" applyAlignment="1" applyProtection="1">
      <alignment horizontal="center" vertical="center"/>
    </xf>
    <xf numFmtId="0" fontId="23" fillId="0" borderId="6" xfId="0" applyFont="1" applyFill="1" applyBorder="1" applyAlignment="1">
      <alignment horizontal="justify" vertical="center"/>
    </xf>
    <xf numFmtId="0" fontId="23" fillId="0" borderId="9" xfId="0" applyFont="1" applyFill="1" applyBorder="1" applyAlignment="1">
      <alignment horizontal="justify" vertical="center"/>
    </xf>
    <xf numFmtId="0" fontId="23" fillId="0" borderId="22" xfId="0" applyFont="1" applyFill="1" applyBorder="1" applyAlignment="1">
      <alignment horizontal="justify" vertical="center"/>
    </xf>
    <xf numFmtId="0" fontId="23" fillId="0" borderId="23" xfId="0" applyFont="1" applyFill="1" applyBorder="1" applyAlignment="1">
      <alignment horizontal="justify" vertical="center" wrapText="1"/>
    </xf>
  </cellXfs>
  <cellStyles count="27">
    <cellStyle name="Comma 2" xfId="24"/>
    <cellStyle name="Comma_2231 IAS Financial Statements - Sep-30, 2001" xfId="1"/>
    <cellStyle name="Comma_ATF_31.11.07_F2_14 January 2008" xfId="2"/>
    <cellStyle name="Normal 2 2" xfId="3"/>
    <cellStyle name="Normal 2 2 2" xfId="21"/>
    <cellStyle name="Normal 2 2 3" xfId="14"/>
    <cellStyle name="Normal 6" xfId="4"/>
    <cellStyle name="Normal_ATF Bank_2008_M_Securities_WP_DI" xfId="5"/>
    <cellStyle name="Normal_CAP" xfId="26"/>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11"/>
    <cellStyle name="Обычный 2 2" xfId="17"/>
    <cellStyle name="Обычный 3" xfId="10"/>
    <cellStyle name="Обычный 3 2" xfId="16"/>
    <cellStyle name="Обычный 4" xfId="20"/>
    <cellStyle name="Финансовый" xfId="9" builtinId="3"/>
    <cellStyle name="Финансовый 2" xfId="13"/>
    <cellStyle name="Финансовый 2 2" xfId="19"/>
    <cellStyle name="Финансовый 3" xfId="12"/>
    <cellStyle name="Финансовый 3 2" xfId="18"/>
    <cellStyle name="Финансовый 4" xfId="22"/>
    <cellStyle name="Финансовый 5" xfId="23"/>
    <cellStyle name="Финансовый 6" xfId="25"/>
    <cellStyle name="Финансовый 7"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3;&#1099;&#1085;&#1072;&#1088;%20&#1046;&#1091;&#1084;&#1072;&#1073;&#1077;&#1082;&#1086;&#1074;&#1072;/&#1060;&#1080;&#1085;%20&#1086;&#1090;&#1095;&#1077;&#1090;/2022/&#1060;&#1054;%20&#1084;&#1072;&#1088;&#1072;&#1090;/&#1060;&#1080;&#1085;%20&#1086;&#1090;&#1095;&#1077;&#1090;%20&#1079;&#1072;%2003.2022&#1075;%20(&#1053;&#1041;&#1050;&#1056;,%20&#1052;&#1057;&#1060;&#1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фп"/>
      <sheetName val=" МСФО офп"/>
      <sheetName val="Лист3"/>
      <sheetName val="осп"/>
      <sheetName val="МСФО осп"/>
      <sheetName val="310322-ДК"/>
      <sheetName val="Лист1"/>
    </sheetNames>
    <sheetDataSet>
      <sheetData sheetId="0" refreshError="1"/>
      <sheetData sheetId="1" refreshError="1"/>
      <sheetData sheetId="2" refreshError="1">
        <row r="3">
          <cell r="B3">
            <v>0</v>
          </cell>
        </row>
        <row r="6">
          <cell r="B6">
            <v>-538075</v>
          </cell>
        </row>
        <row r="16">
          <cell r="R16">
            <v>1376</v>
          </cell>
        </row>
        <row r="17">
          <cell r="R17">
            <v>-963</v>
          </cell>
        </row>
        <row r="29">
          <cell r="B29">
            <v>-48046</v>
          </cell>
        </row>
        <row r="33">
          <cell r="B33">
            <v>16086</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55" zoomScaleNormal="100" workbookViewId="0">
      <selection activeCell="A65" sqref="A65"/>
    </sheetView>
  </sheetViews>
  <sheetFormatPr defaultRowHeight="14.25" x14ac:dyDescent="0.2"/>
  <cols>
    <col min="1" max="1" width="61" style="3" bestFit="1" customWidth="1"/>
    <col min="2" max="2" width="23.42578125" style="24" customWidth="1"/>
    <col min="3" max="3" width="26.28515625" style="24" customWidth="1"/>
    <col min="4" max="4" width="18.5703125" style="3" customWidth="1"/>
    <col min="5" max="6" width="11.28515625" style="3" bestFit="1" customWidth="1"/>
    <col min="7" max="7" width="21.140625" style="3" customWidth="1"/>
    <col min="8" max="9" width="24" style="3" bestFit="1" customWidth="1"/>
    <col min="10" max="16384" width="9.140625" style="3"/>
  </cols>
  <sheetData>
    <row r="1" spans="1:9" ht="14.25" customHeight="1" x14ac:dyDescent="0.25">
      <c r="A1" s="86" t="s">
        <v>42</v>
      </c>
      <c r="B1" s="86"/>
      <c r="C1" s="86"/>
    </row>
    <row r="2" spans="1:9" ht="14.25" customHeight="1" x14ac:dyDescent="0.25">
      <c r="A2" s="86" t="s">
        <v>67</v>
      </c>
      <c r="B2" s="86"/>
      <c r="C2" s="86"/>
    </row>
    <row r="3" spans="1:9" ht="12.75" customHeight="1" x14ac:dyDescent="0.2">
      <c r="A3" s="25"/>
    </row>
    <row r="4" spans="1:9" ht="12.75" customHeight="1" x14ac:dyDescent="0.2">
      <c r="A4" s="25"/>
      <c r="B4" s="26"/>
      <c r="C4" s="29"/>
      <c r="F4" s="12"/>
      <c r="G4" s="12"/>
      <c r="H4" s="12"/>
      <c r="I4" s="12"/>
    </row>
    <row r="5" spans="1:9" ht="15" x14ac:dyDescent="0.25">
      <c r="A5" s="25"/>
      <c r="B5" s="28" t="s">
        <v>68</v>
      </c>
      <c r="C5" s="28" t="s">
        <v>69</v>
      </c>
      <c r="D5" s="28" t="s">
        <v>54</v>
      </c>
      <c r="F5" s="26"/>
      <c r="G5" s="29"/>
      <c r="H5" s="29"/>
      <c r="I5" s="12"/>
    </row>
    <row r="6" spans="1:9" ht="15.75" thickBot="1" x14ac:dyDescent="0.3">
      <c r="A6" s="1"/>
      <c r="B6" s="27" t="s">
        <v>30</v>
      </c>
      <c r="C6" s="27" t="s">
        <v>30</v>
      </c>
      <c r="D6" s="27" t="s">
        <v>30</v>
      </c>
      <c r="F6" s="28"/>
      <c r="G6" s="28"/>
      <c r="H6" s="28"/>
      <c r="I6" s="12"/>
    </row>
    <row r="7" spans="1:9" ht="15" x14ac:dyDescent="0.25">
      <c r="A7" s="5" t="s">
        <v>17</v>
      </c>
      <c r="B7" s="15"/>
      <c r="C7" s="15"/>
      <c r="E7" s="15"/>
      <c r="I7" s="12"/>
    </row>
    <row r="8" spans="1:9" x14ac:dyDescent="0.2">
      <c r="A8" s="2" t="s">
        <v>1</v>
      </c>
      <c r="B8" s="70">
        <v>2933402</v>
      </c>
      <c r="C8" s="70">
        <v>2683406.8829899998</v>
      </c>
      <c r="D8" s="70">
        <v>3465215</v>
      </c>
      <c r="I8" s="12"/>
    </row>
    <row r="9" spans="1:9" x14ac:dyDescent="0.2">
      <c r="A9" s="3" t="s">
        <v>2</v>
      </c>
      <c r="B9" s="70">
        <v>1887623</v>
      </c>
      <c r="C9" s="70">
        <v>597740</v>
      </c>
      <c r="D9" s="70">
        <v>1254977</v>
      </c>
      <c r="I9" s="12"/>
    </row>
    <row r="10" spans="1:9" x14ac:dyDescent="0.2">
      <c r="A10" s="3" t="s">
        <v>3</v>
      </c>
      <c r="B10" s="70">
        <v>3835772</v>
      </c>
      <c r="C10" s="70">
        <v>1006595.81166</v>
      </c>
      <c r="D10" s="70">
        <v>5605536</v>
      </c>
      <c r="I10" s="12"/>
    </row>
    <row r="11" spans="1:9" x14ac:dyDescent="0.2">
      <c r="A11" s="3" t="s">
        <v>20</v>
      </c>
      <c r="B11" s="71">
        <v>-5030</v>
      </c>
      <c r="C11" s="71">
        <v>-5370</v>
      </c>
      <c r="D11" s="71">
        <v>-5414</v>
      </c>
      <c r="I11" s="12"/>
    </row>
    <row r="12" spans="1:9" ht="15" x14ac:dyDescent="0.25">
      <c r="A12" s="3" t="s">
        <v>43</v>
      </c>
      <c r="B12" s="66">
        <f>SUM(B10:B11)</f>
        <v>3830742</v>
      </c>
      <c r="C12" s="66">
        <f>C10+C11</f>
        <v>1001225.81166</v>
      </c>
      <c r="D12" s="66">
        <f>SUM(D10:D11)</f>
        <v>5600122</v>
      </c>
      <c r="I12" s="12"/>
    </row>
    <row r="13" spans="1:9" ht="15" x14ac:dyDescent="0.25">
      <c r="A13" s="5" t="s">
        <v>4</v>
      </c>
      <c r="B13" s="13">
        <f>B8+B9+B12</f>
        <v>8651767</v>
      </c>
      <c r="C13" s="13">
        <f>C8+C9+C12</f>
        <v>4282372.69465</v>
      </c>
      <c r="D13" s="13">
        <f>D8+D9+D12</f>
        <v>10320314</v>
      </c>
      <c r="I13" s="12"/>
    </row>
    <row r="14" spans="1:9" ht="28.5" x14ac:dyDescent="0.2">
      <c r="A14" s="88" t="s">
        <v>70</v>
      </c>
      <c r="B14" s="69">
        <v>373261</v>
      </c>
      <c r="C14" s="69">
        <v>785738</v>
      </c>
      <c r="D14" s="69">
        <v>777092</v>
      </c>
      <c r="I14" s="12"/>
    </row>
    <row r="15" spans="1:9" ht="32.25" customHeight="1" x14ac:dyDescent="0.2">
      <c r="A15" s="2" t="s">
        <v>19</v>
      </c>
      <c r="B15" s="70">
        <v>142810</v>
      </c>
      <c r="C15" s="70">
        <v>87390</v>
      </c>
      <c r="D15" s="70">
        <v>204842</v>
      </c>
      <c r="I15" s="12"/>
    </row>
    <row r="16" spans="1:9" ht="32.25" customHeight="1" x14ac:dyDescent="0.2">
      <c r="A16" s="2" t="s">
        <v>18</v>
      </c>
      <c r="B16" s="70">
        <v>280849</v>
      </c>
      <c r="C16" s="70">
        <v>220345</v>
      </c>
      <c r="D16" s="70">
        <v>227596</v>
      </c>
      <c r="I16" s="12"/>
    </row>
    <row r="17" spans="1:9" ht="14.25" customHeight="1" x14ac:dyDescent="0.2">
      <c r="A17" s="3" t="s">
        <v>20</v>
      </c>
      <c r="B17" s="71">
        <f>[1]Лист3!B3</f>
        <v>0</v>
      </c>
      <c r="C17" s="89">
        <v>-34</v>
      </c>
      <c r="D17" s="71">
        <v>0</v>
      </c>
      <c r="I17" s="12"/>
    </row>
    <row r="18" spans="1:9" ht="15" customHeight="1" x14ac:dyDescent="0.25">
      <c r="A18" s="5" t="s">
        <v>21</v>
      </c>
      <c r="B18" s="13">
        <f>B16+B17</f>
        <v>280849</v>
      </c>
      <c r="C18" s="13">
        <f>C16+C17</f>
        <v>220311</v>
      </c>
      <c r="D18" s="13">
        <f>D16+D17</f>
        <v>227596</v>
      </c>
      <c r="I18" s="12"/>
    </row>
    <row r="19" spans="1:9" x14ac:dyDescent="0.2">
      <c r="A19" s="8" t="s">
        <v>22</v>
      </c>
      <c r="B19" s="70">
        <f>9356956+24913</f>
        <v>9381869</v>
      </c>
      <c r="C19" s="90">
        <f>8735302</f>
        <v>8735302</v>
      </c>
      <c r="D19" s="70">
        <v>9367811</v>
      </c>
      <c r="I19" s="12"/>
    </row>
    <row r="20" spans="1:9" x14ac:dyDescent="0.2">
      <c r="A20" s="3" t="s">
        <v>20</v>
      </c>
      <c r="B20" s="71">
        <f>[1]Лист3!B6</f>
        <v>-538075</v>
      </c>
      <c r="C20" s="89">
        <v>-462232</v>
      </c>
      <c r="D20" s="71">
        <v>-490035</v>
      </c>
      <c r="I20" s="12"/>
    </row>
    <row r="21" spans="1:9" x14ac:dyDescent="0.2">
      <c r="A21" s="3" t="s">
        <v>45</v>
      </c>
      <c r="B21" s="71">
        <v>0</v>
      </c>
      <c r="C21" s="72">
        <v>0</v>
      </c>
      <c r="D21" s="73">
        <v>0</v>
      </c>
      <c r="I21" s="12"/>
    </row>
    <row r="22" spans="1:9" ht="15" x14ac:dyDescent="0.25">
      <c r="A22" s="9" t="s">
        <v>23</v>
      </c>
      <c r="B22" s="14">
        <f>B19+B20+B21</f>
        <v>8843794</v>
      </c>
      <c r="C22" s="14">
        <f>C19+C20</f>
        <v>8273070</v>
      </c>
      <c r="D22" s="14">
        <f>D19+D20+D21</f>
        <v>8877776</v>
      </c>
      <c r="I22" s="12"/>
    </row>
    <row r="23" spans="1:9" ht="15" x14ac:dyDescent="0.25">
      <c r="A23" s="9" t="s">
        <v>5</v>
      </c>
      <c r="B23" s="13">
        <f>B18+B22</f>
        <v>9124643</v>
      </c>
      <c r="C23" s="13">
        <f>C18+C22</f>
        <v>8493381</v>
      </c>
      <c r="D23" s="13">
        <f>D18+D22</f>
        <v>9105372</v>
      </c>
      <c r="I23" s="12"/>
    </row>
    <row r="24" spans="1:9" ht="28.5" x14ac:dyDescent="0.2">
      <c r="A24" s="8" t="s">
        <v>71</v>
      </c>
      <c r="B24" s="69">
        <v>1053</v>
      </c>
      <c r="C24" s="71">
        <v>0</v>
      </c>
      <c r="D24" s="71">
        <v>0</v>
      </c>
      <c r="I24" s="12"/>
    </row>
    <row r="25" spans="1:9" x14ac:dyDescent="0.2">
      <c r="A25" s="8" t="s">
        <v>72</v>
      </c>
      <c r="B25" s="71">
        <v>-6</v>
      </c>
      <c r="C25" s="71">
        <v>0</v>
      </c>
      <c r="D25" s="71">
        <v>0</v>
      </c>
      <c r="I25" s="12"/>
    </row>
    <row r="26" spans="1:9" ht="29.25" x14ac:dyDescent="0.25">
      <c r="A26" s="2" t="s">
        <v>73</v>
      </c>
      <c r="B26" s="92">
        <f>B24+B25</f>
        <v>1047</v>
      </c>
      <c r="C26" s="71"/>
      <c r="D26" s="71"/>
      <c r="I26" s="12"/>
    </row>
    <row r="27" spans="1:9" ht="29.25" x14ac:dyDescent="0.25">
      <c r="A27" s="2" t="s">
        <v>74</v>
      </c>
      <c r="B27" s="71">
        <v>90152</v>
      </c>
      <c r="C27" s="71">
        <v>1103</v>
      </c>
      <c r="D27" s="71">
        <v>1148</v>
      </c>
      <c r="G27" s="91"/>
      <c r="I27" s="12"/>
    </row>
    <row r="28" spans="1:9" x14ac:dyDescent="0.2">
      <c r="A28" s="10" t="s">
        <v>7</v>
      </c>
      <c r="B28" s="71">
        <v>51685</v>
      </c>
      <c r="C28" s="71">
        <v>0</v>
      </c>
      <c r="D28" s="71">
        <v>0</v>
      </c>
      <c r="I28" s="12"/>
    </row>
    <row r="29" spans="1:9" x14ac:dyDescent="0.2">
      <c r="A29" s="3" t="s">
        <v>76</v>
      </c>
      <c r="B29" s="70">
        <v>545716</v>
      </c>
      <c r="C29" s="70">
        <v>465461</v>
      </c>
      <c r="D29" s="70">
        <v>545371</v>
      </c>
      <c r="I29" s="12"/>
    </row>
    <row r="30" spans="1:9" x14ac:dyDescent="0.2">
      <c r="A30" s="3" t="s">
        <v>75</v>
      </c>
      <c r="B30" s="70">
        <v>294044</v>
      </c>
      <c r="C30" s="70">
        <v>205575</v>
      </c>
      <c r="D30" s="70">
        <v>262110</v>
      </c>
      <c r="I30" s="12"/>
    </row>
    <row r="31" spans="1:9" x14ac:dyDescent="0.2">
      <c r="A31" s="3" t="s">
        <v>55</v>
      </c>
      <c r="B31" s="70">
        <v>25175</v>
      </c>
      <c r="C31" s="70">
        <v>39766</v>
      </c>
      <c r="D31" s="70">
        <v>34027</v>
      </c>
      <c r="I31" s="12"/>
    </row>
    <row r="32" spans="1:9" ht="13.5" customHeight="1" x14ac:dyDescent="0.2">
      <c r="A32" s="3" t="s">
        <v>8</v>
      </c>
      <c r="B32" s="70">
        <f>463454</f>
        <v>463454</v>
      </c>
      <c r="C32" s="70">
        <f>553958-6540</f>
        <v>547418</v>
      </c>
      <c r="D32" s="70">
        <v>562515</v>
      </c>
      <c r="I32" s="12"/>
    </row>
    <row r="33" spans="1:9" ht="13.5" customHeight="1" x14ac:dyDescent="0.2">
      <c r="A33" s="2"/>
      <c r="B33" s="3"/>
      <c r="C33" s="3"/>
      <c r="I33" s="12"/>
    </row>
    <row r="34" spans="1:9" ht="15.75" thickBot="1" x14ac:dyDescent="0.3">
      <c r="A34" s="5" t="s">
        <v>9</v>
      </c>
      <c r="B34" s="18">
        <f>B13+B14+B15+B23+B27+B28+B29+B31+B26+B32+B30</f>
        <v>19763754</v>
      </c>
      <c r="C34" s="18">
        <f>C13+C14+C15+C23+C27+C28+C29+C31+C26+C32+C30</f>
        <v>14908204.69465</v>
      </c>
      <c r="D34" s="18">
        <f>D13+D14+D15+D23+D27+D28+D29+D31+D26+D32+D30</f>
        <v>21812791</v>
      </c>
      <c r="I34" s="12"/>
    </row>
    <row r="35" spans="1:9" ht="15.75" thickTop="1" x14ac:dyDescent="0.25">
      <c r="A35" s="5"/>
      <c r="B35" s="19"/>
      <c r="D35" s="24"/>
      <c r="I35" s="12"/>
    </row>
    <row r="36" spans="1:9" ht="15" x14ac:dyDescent="0.25">
      <c r="A36" s="5" t="s">
        <v>24</v>
      </c>
      <c r="B36" s="20"/>
      <c r="D36" s="24"/>
      <c r="I36" s="12"/>
    </row>
    <row r="37" spans="1:9" ht="18.75" x14ac:dyDescent="0.4">
      <c r="A37" s="2" t="s">
        <v>25</v>
      </c>
      <c r="B37" s="59"/>
      <c r="C37" s="15"/>
      <c r="D37" s="15"/>
      <c r="I37" s="12"/>
    </row>
    <row r="38" spans="1:9" ht="28.5" x14ac:dyDescent="0.2">
      <c r="A38" s="30" t="s">
        <v>26</v>
      </c>
      <c r="B38" s="70">
        <v>480281</v>
      </c>
      <c r="C38" s="69">
        <v>482944</v>
      </c>
      <c r="D38" s="69">
        <v>17040239</v>
      </c>
      <c r="I38" s="12"/>
    </row>
    <row r="39" spans="1:9" x14ac:dyDescent="0.2">
      <c r="A39" s="3" t="s">
        <v>10</v>
      </c>
      <c r="B39" s="69">
        <v>14507252.1</v>
      </c>
      <c r="C39" s="69">
        <v>10070263</v>
      </c>
      <c r="D39" s="70">
        <v>363711</v>
      </c>
      <c r="I39" s="12"/>
    </row>
    <row r="40" spans="1:9" x14ac:dyDescent="0.2">
      <c r="A40" s="3" t="s">
        <v>11</v>
      </c>
      <c r="B40" s="70">
        <v>1464941</v>
      </c>
      <c r="C40" s="70">
        <v>1595773</v>
      </c>
      <c r="D40" s="70">
        <v>1463450</v>
      </c>
      <c r="I40" s="12"/>
    </row>
    <row r="41" spans="1:9" x14ac:dyDescent="0.2">
      <c r="A41" s="3" t="s">
        <v>56</v>
      </c>
      <c r="B41" s="70">
        <v>19751</v>
      </c>
      <c r="C41" s="90">
        <v>1200</v>
      </c>
      <c r="D41" s="74">
        <v>0</v>
      </c>
      <c r="I41" s="12"/>
    </row>
    <row r="42" spans="1:9" x14ac:dyDescent="0.2">
      <c r="A42" s="3" t="s">
        <v>12</v>
      </c>
      <c r="B42" s="70">
        <f>8755+8671-2024+428</f>
        <v>15830</v>
      </c>
      <c r="C42" s="74">
        <v>24189</v>
      </c>
      <c r="D42" s="74">
        <v>8671</v>
      </c>
      <c r="I42" s="12"/>
    </row>
    <row r="43" spans="1:9" ht="57" x14ac:dyDescent="0.2">
      <c r="A43" s="2" t="s">
        <v>6</v>
      </c>
      <c r="B43" s="74">
        <v>203553</v>
      </c>
      <c r="C43" s="74">
        <v>159846</v>
      </c>
      <c r="D43" s="74">
        <v>81636</v>
      </c>
      <c r="I43" s="12"/>
    </row>
    <row r="44" spans="1:9" x14ac:dyDescent="0.2">
      <c r="A44" s="2" t="s">
        <v>44</v>
      </c>
      <c r="B44" s="74" t="s">
        <v>62</v>
      </c>
      <c r="C44" s="74">
        <v>0</v>
      </c>
      <c r="D44" s="74">
        <v>0</v>
      </c>
      <c r="I44" s="12"/>
    </row>
    <row r="45" spans="1:9" x14ac:dyDescent="0.2">
      <c r="A45" s="3" t="s">
        <v>57</v>
      </c>
      <c r="B45" s="74">
        <v>27066</v>
      </c>
      <c r="C45" s="90">
        <v>41156</v>
      </c>
      <c r="D45" s="70">
        <v>36337</v>
      </c>
      <c r="I45" s="12"/>
    </row>
    <row r="46" spans="1:9" x14ac:dyDescent="0.2">
      <c r="A46" s="3" t="s">
        <v>13</v>
      </c>
      <c r="B46" s="70">
        <v>518449</v>
      </c>
      <c r="C46" s="93">
        <v>393917</v>
      </c>
      <c r="D46" s="69">
        <v>466020</v>
      </c>
      <c r="I46" s="12"/>
    </row>
    <row r="47" spans="1:9" x14ac:dyDescent="0.2">
      <c r="A47" s="6"/>
      <c r="B47" s="3"/>
      <c r="C47" s="3"/>
      <c r="I47" s="12"/>
    </row>
    <row r="48" spans="1:9" ht="15" x14ac:dyDescent="0.25">
      <c r="A48" s="5" t="s">
        <v>14</v>
      </c>
      <c r="B48" s="21">
        <f>SUM(B38:B46)</f>
        <v>17237123.100000001</v>
      </c>
      <c r="C48" s="21">
        <f>SUM(C38:C46)</f>
        <v>12769288</v>
      </c>
      <c r="D48" s="21">
        <f>SUM(D38:D46)</f>
        <v>19460064</v>
      </c>
      <c r="I48" s="12"/>
    </row>
    <row r="49" spans="1:9" x14ac:dyDescent="0.2">
      <c r="A49" s="2"/>
      <c r="B49" s="20"/>
      <c r="D49" s="24"/>
      <c r="I49" s="12"/>
    </row>
    <row r="50" spans="1:9" ht="12.75" customHeight="1" x14ac:dyDescent="0.25">
      <c r="A50" s="2" t="s">
        <v>0</v>
      </c>
      <c r="B50" s="60"/>
      <c r="C50" s="15"/>
      <c r="D50" s="15"/>
      <c r="I50" s="12"/>
    </row>
    <row r="51" spans="1:9" x14ac:dyDescent="0.2">
      <c r="A51" s="2" t="s">
        <v>27</v>
      </c>
      <c r="B51" s="70">
        <v>1936748</v>
      </c>
      <c r="C51" s="70">
        <v>1734163</v>
      </c>
      <c r="D51" s="70">
        <v>1936748</v>
      </c>
      <c r="I51" s="12"/>
    </row>
    <row r="52" spans="1:9" x14ac:dyDescent="0.2">
      <c r="A52" s="3" t="s">
        <v>15</v>
      </c>
      <c r="B52" s="74">
        <v>0</v>
      </c>
      <c r="C52" s="74">
        <v>0</v>
      </c>
      <c r="D52" s="74">
        <v>0</v>
      </c>
      <c r="I52" s="12"/>
    </row>
    <row r="53" spans="1:9" x14ac:dyDescent="0.2">
      <c r="A53" s="3" t="s">
        <v>16</v>
      </c>
      <c r="B53" s="75">
        <v>589883</v>
      </c>
      <c r="C53" s="75">
        <v>404754</v>
      </c>
      <c r="D53" s="75">
        <v>415979</v>
      </c>
      <c r="I53" s="12"/>
    </row>
    <row r="54" spans="1:9" x14ac:dyDescent="0.2">
      <c r="A54" s="2"/>
      <c r="B54" s="16"/>
      <c r="D54" s="24"/>
      <c r="I54" s="12"/>
    </row>
    <row r="55" spans="1:9" ht="15" x14ac:dyDescent="0.25">
      <c r="A55" s="7" t="s">
        <v>28</v>
      </c>
      <c r="B55" s="22">
        <f>SUM(B51:B53)</f>
        <v>2526631</v>
      </c>
      <c r="C55" s="22">
        <f>SUM(C51:C53)</f>
        <v>2138917</v>
      </c>
      <c r="D55" s="22">
        <f>SUM(D51:D53)</f>
        <v>2352727</v>
      </c>
      <c r="I55" s="12"/>
    </row>
    <row r="56" spans="1:9" ht="15" x14ac:dyDescent="0.25">
      <c r="A56" s="7"/>
      <c r="B56" s="22"/>
      <c r="D56" s="24"/>
      <c r="I56" s="12"/>
    </row>
    <row r="57" spans="1:9" ht="15.75" thickBot="1" x14ac:dyDescent="0.3">
      <c r="A57" s="11" t="s">
        <v>29</v>
      </c>
      <c r="B57" s="23">
        <f>B48+B55</f>
        <v>19763754.100000001</v>
      </c>
      <c r="C57" s="23">
        <f>C48+C55</f>
        <v>14908205</v>
      </c>
      <c r="D57" s="23">
        <f>D48+D55</f>
        <v>21812791</v>
      </c>
      <c r="I57" s="12"/>
    </row>
    <row r="58" spans="1:9" ht="15" thickTop="1" x14ac:dyDescent="0.2">
      <c r="F58" s="12"/>
      <c r="G58" s="12"/>
      <c r="H58" s="12"/>
      <c r="I58" s="12"/>
    </row>
    <row r="59" spans="1:9" ht="15" x14ac:dyDescent="0.25">
      <c r="A59" s="11"/>
      <c r="B59" s="22"/>
      <c r="C59" s="17"/>
      <c r="F59" s="12"/>
      <c r="G59" s="12"/>
      <c r="H59" s="12"/>
      <c r="I59" s="12"/>
    </row>
    <row r="60" spans="1:9" ht="15" x14ac:dyDescent="0.25">
      <c r="A60" s="11"/>
      <c r="B60" s="22"/>
      <c r="C60" s="17"/>
    </row>
    <row r="61" spans="1:9" ht="15" x14ac:dyDescent="0.25">
      <c r="A61" s="11"/>
      <c r="B61" s="22"/>
      <c r="C61" s="17"/>
    </row>
    <row r="62" spans="1:9" ht="15" x14ac:dyDescent="0.25">
      <c r="A62" s="11"/>
      <c r="B62" s="22"/>
      <c r="C62" s="17"/>
    </row>
    <row r="63" spans="1:9" x14ac:dyDescent="0.2">
      <c r="A63" s="2"/>
    </row>
    <row r="64" spans="1:9" x14ac:dyDescent="0.2">
      <c r="A64" s="12"/>
    </row>
    <row r="65" spans="1:4" x14ac:dyDescent="0.2">
      <c r="A65" s="3" t="s">
        <v>31</v>
      </c>
      <c r="C65" s="45" t="s">
        <v>58</v>
      </c>
    </row>
    <row r="66" spans="1:4" x14ac:dyDescent="0.2">
      <c r="C66" s="45"/>
    </row>
    <row r="67" spans="1:4" x14ac:dyDescent="0.2">
      <c r="C67" s="45"/>
    </row>
    <row r="68" spans="1:4" x14ac:dyDescent="0.2">
      <c r="A68" s="48" t="s">
        <v>46</v>
      </c>
      <c r="C68" s="76" t="s">
        <v>47</v>
      </c>
    </row>
    <row r="71" spans="1:4" x14ac:dyDescent="0.2">
      <c r="A71" s="3" t="s">
        <v>48</v>
      </c>
    </row>
    <row r="72" spans="1:4" ht="42.75" x14ac:dyDescent="0.2">
      <c r="A72" s="81" t="s">
        <v>49</v>
      </c>
      <c r="B72" s="77">
        <v>0</v>
      </c>
      <c r="C72" s="77">
        <v>-10958</v>
      </c>
      <c r="D72" s="78">
        <v>0</v>
      </c>
    </row>
    <row r="73" spans="1:4" ht="42.75" x14ac:dyDescent="0.2">
      <c r="A73" s="81" t="s">
        <v>50</v>
      </c>
      <c r="B73" s="77">
        <v>-630131</v>
      </c>
      <c r="C73" s="77">
        <v>-539023</v>
      </c>
      <c r="D73" s="94">
        <v>-578832</v>
      </c>
    </row>
    <row r="74" spans="1:4" ht="28.5" x14ac:dyDescent="0.2">
      <c r="A74" s="81" t="s">
        <v>51</v>
      </c>
      <c r="B74" s="77">
        <v>12748</v>
      </c>
      <c r="C74" s="77">
        <v>9431</v>
      </c>
      <c r="D74" s="79">
        <v>11372</v>
      </c>
    </row>
  </sheetData>
  <mergeCells count="2">
    <mergeCell ref="A1:C1"/>
    <mergeCell ref="A2:C2"/>
  </mergeCells>
  <phoneticPr fontId="0" type="noConversion"/>
  <pageMargins left="0.74803149606299213" right="0.74803149606299213" top="0.98425196850393704" bottom="0" header="0.51181102362204722" footer="0"/>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37" zoomScaleNormal="100" workbookViewId="0">
      <selection activeCell="C49" sqref="C49"/>
    </sheetView>
  </sheetViews>
  <sheetFormatPr defaultRowHeight="18" x14ac:dyDescent="0.25"/>
  <cols>
    <col min="1" max="1" width="57.42578125" style="32" customWidth="1"/>
    <col min="2" max="2" width="20.42578125" style="32" customWidth="1"/>
    <col min="3" max="3" width="23.5703125" style="32" customWidth="1"/>
    <col min="4" max="4" width="9.140625" style="32"/>
    <col min="5" max="5" width="11.5703125" style="32" bestFit="1" customWidth="1"/>
    <col min="6" max="6" width="20.42578125" style="32" customWidth="1"/>
    <col min="7" max="7" width="23.5703125" style="32" customWidth="1"/>
    <col min="8" max="8" width="24.5703125" style="32" customWidth="1"/>
    <col min="9" max="16384" width="9.140625" style="32"/>
  </cols>
  <sheetData>
    <row r="1" spans="1:10" x14ac:dyDescent="0.25">
      <c r="A1" s="49"/>
      <c r="B1" s="50"/>
      <c r="C1" s="50"/>
    </row>
    <row r="2" spans="1:10" x14ac:dyDescent="0.25">
      <c r="A2" s="51" t="s">
        <v>77</v>
      </c>
      <c r="B2" s="51"/>
      <c r="C2" s="51"/>
    </row>
    <row r="3" spans="1:10" x14ac:dyDescent="0.25">
      <c r="A3" s="46"/>
      <c r="B3" s="47"/>
      <c r="C3" s="47"/>
    </row>
    <row r="4" spans="1:10" ht="24.75" customHeight="1" x14ac:dyDescent="0.25">
      <c r="A4" s="25"/>
      <c r="B4" s="26"/>
      <c r="C4" s="29"/>
    </row>
    <row r="5" spans="1:10" x14ac:dyDescent="0.25">
      <c r="A5" s="31"/>
      <c r="B5" s="28" t="s">
        <v>68</v>
      </c>
      <c r="C5" s="28" t="s">
        <v>69</v>
      </c>
      <c r="E5" s="53"/>
      <c r="F5" s="53"/>
      <c r="G5" s="53"/>
      <c r="H5" s="53"/>
      <c r="I5" s="53"/>
      <c r="J5" s="53"/>
    </row>
    <row r="6" spans="1:10" ht="18.75" thickBot="1" x14ac:dyDescent="0.3">
      <c r="A6" s="31"/>
      <c r="B6" s="27" t="s">
        <v>30</v>
      </c>
      <c r="C6" s="27" t="s">
        <v>30</v>
      </c>
      <c r="E6" s="53"/>
      <c r="F6" s="53"/>
      <c r="G6" s="53"/>
      <c r="H6" s="53"/>
      <c r="I6" s="53"/>
      <c r="J6" s="53"/>
    </row>
    <row r="7" spans="1:10" ht="29.25" x14ac:dyDescent="0.25">
      <c r="A7" s="1" t="s">
        <v>59</v>
      </c>
      <c r="B7" s="67">
        <v>392904</v>
      </c>
      <c r="C7" s="67">
        <f>359942-16099-23978</f>
        <v>319865</v>
      </c>
      <c r="E7" s="53"/>
      <c r="F7" s="53"/>
      <c r="G7" s="53"/>
      <c r="H7" s="53"/>
      <c r="I7" s="53"/>
      <c r="J7" s="53"/>
    </row>
    <row r="8" spans="1:10" x14ac:dyDescent="0.25">
      <c r="A8" s="3" t="s">
        <v>60</v>
      </c>
      <c r="B8" s="67">
        <v>2121</v>
      </c>
      <c r="C8" s="67" t="s">
        <v>62</v>
      </c>
      <c r="G8" s="54"/>
      <c r="H8" s="53"/>
      <c r="I8" s="53"/>
      <c r="J8" s="53"/>
    </row>
    <row r="9" spans="1:10" x14ac:dyDescent="0.25">
      <c r="A9" s="3" t="s">
        <v>61</v>
      </c>
      <c r="B9" s="67">
        <v>-103888</v>
      </c>
      <c r="C9" s="67">
        <v>-86392</v>
      </c>
      <c r="G9" s="55"/>
      <c r="H9" s="53"/>
      <c r="I9" s="53"/>
      <c r="J9" s="53"/>
    </row>
    <row r="10" spans="1:10" ht="42.75" x14ac:dyDescent="0.25">
      <c r="A10" s="34" t="s">
        <v>63</v>
      </c>
      <c r="B10" s="61">
        <f>SUM(B7:B9)</f>
        <v>291137</v>
      </c>
      <c r="C10" s="61">
        <f>SUM(C7:C9)</f>
        <v>233473</v>
      </c>
      <c r="G10" s="56"/>
      <c r="H10" s="53"/>
      <c r="I10" s="53"/>
      <c r="J10" s="53"/>
    </row>
    <row r="11" spans="1:10" ht="28.5" x14ac:dyDescent="0.25">
      <c r="A11" s="34" t="s">
        <v>41</v>
      </c>
      <c r="B11" s="67">
        <f>[1]Лист3!B29+[1]Лист3!B33+6</f>
        <v>-31954</v>
      </c>
      <c r="C11" s="95">
        <v>-33502</v>
      </c>
      <c r="G11" s="52"/>
      <c r="H11" s="53"/>
      <c r="I11" s="53"/>
      <c r="J11" s="53"/>
    </row>
    <row r="12" spans="1:10" x14ac:dyDescent="0.25">
      <c r="A12" s="41" t="s">
        <v>32</v>
      </c>
      <c r="B12" s="36">
        <f>B10+B11</f>
        <v>259183</v>
      </c>
      <c r="C12" s="36">
        <f>C10+C11</f>
        <v>199971</v>
      </c>
      <c r="G12" s="40"/>
      <c r="H12" s="53"/>
      <c r="I12" s="53"/>
      <c r="J12" s="53"/>
    </row>
    <row r="13" spans="1:10" x14ac:dyDescent="0.25">
      <c r="A13" s="3" t="s">
        <v>78</v>
      </c>
      <c r="B13" s="96">
        <v>12</v>
      </c>
      <c r="C13" s="44">
        <v>0</v>
      </c>
      <c r="G13" s="40"/>
      <c r="H13" s="53"/>
      <c r="I13" s="53"/>
      <c r="J13" s="53"/>
    </row>
    <row r="14" spans="1:10" x14ac:dyDescent="0.25">
      <c r="A14" s="3" t="s">
        <v>79</v>
      </c>
      <c r="B14" s="96">
        <v>0</v>
      </c>
      <c r="C14" s="44">
        <v>0</v>
      </c>
      <c r="G14" s="40"/>
      <c r="H14" s="53"/>
      <c r="I14" s="53"/>
      <c r="J14" s="53"/>
    </row>
    <row r="15" spans="1:10" ht="43.5" x14ac:dyDescent="0.25">
      <c r="A15" s="81" t="s">
        <v>80</v>
      </c>
      <c r="B15" s="40">
        <f>B13+B14</f>
        <v>12</v>
      </c>
      <c r="C15" s="40">
        <f>C13+C14</f>
        <v>0</v>
      </c>
      <c r="G15" s="40"/>
      <c r="H15" s="53"/>
      <c r="I15" s="53"/>
      <c r="J15" s="53"/>
    </row>
    <row r="16" spans="1:10" ht="43.5" x14ac:dyDescent="0.25">
      <c r="A16" s="81" t="s">
        <v>81</v>
      </c>
      <c r="B16" s="96">
        <v>-6</v>
      </c>
      <c r="C16" s="44">
        <v>0</v>
      </c>
      <c r="G16" s="34"/>
      <c r="H16" s="53"/>
      <c r="I16" s="53"/>
      <c r="J16" s="53"/>
    </row>
    <row r="17" spans="1:10" x14ac:dyDescent="0.25">
      <c r="A17" s="3" t="s">
        <v>82</v>
      </c>
      <c r="B17" s="40">
        <f>B15+B16</f>
        <v>6</v>
      </c>
      <c r="C17" s="40">
        <f>C15+C16</f>
        <v>0</v>
      </c>
      <c r="G17" s="40"/>
      <c r="H17" s="53"/>
      <c r="I17" s="53"/>
      <c r="J17" s="53"/>
    </row>
    <row r="18" spans="1:10" x14ac:dyDescent="0.25">
      <c r="A18" s="3" t="s">
        <v>33</v>
      </c>
      <c r="B18" s="67">
        <v>177164</v>
      </c>
      <c r="C18" s="67">
        <v>123308</v>
      </c>
      <c r="G18" s="55"/>
      <c r="H18" s="53"/>
      <c r="I18" s="53"/>
      <c r="J18" s="53"/>
    </row>
    <row r="19" spans="1:10" x14ac:dyDescent="0.25">
      <c r="A19" s="3" t="s">
        <v>34</v>
      </c>
      <c r="B19" s="67">
        <v>-174735</v>
      </c>
      <c r="C19" s="67">
        <v>-82611</v>
      </c>
      <c r="G19" s="58"/>
      <c r="H19" s="53"/>
      <c r="I19" s="53"/>
      <c r="J19" s="53"/>
    </row>
    <row r="20" spans="1:10" ht="29.25" x14ac:dyDescent="0.25">
      <c r="A20" s="81" t="s">
        <v>64</v>
      </c>
      <c r="B20" s="67">
        <v>3481</v>
      </c>
      <c r="C20" s="67">
        <v>16099</v>
      </c>
      <c r="G20" s="58"/>
      <c r="H20" s="53"/>
      <c r="I20" s="53"/>
      <c r="J20" s="53"/>
    </row>
    <row r="21" spans="1:10" x14ac:dyDescent="0.25">
      <c r="A21" s="3" t="s">
        <v>35</v>
      </c>
      <c r="B21" s="67">
        <v>374153</v>
      </c>
      <c r="C21" s="67">
        <v>77702</v>
      </c>
      <c r="G21" s="58"/>
      <c r="H21" s="53"/>
      <c r="I21" s="53"/>
      <c r="J21" s="53"/>
    </row>
    <row r="22" spans="1:10" x14ac:dyDescent="0.25">
      <c r="A22" s="81" t="s">
        <v>83</v>
      </c>
      <c r="B22" s="67">
        <v>-163</v>
      </c>
      <c r="C22" s="67">
        <v>0</v>
      </c>
      <c r="G22" s="58"/>
      <c r="H22" s="53"/>
      <c r="I22" s="53"/>
      <c r="J22" s="53"/>
    </row>
    <row r="23" spans="1:10" x14ac:dyDescent="0.25">
      <c r="A23" s="37" t="s">
        <v>65</v>
      </c>
      <c r="B23" s="82">
        <v>1973</v>
      </c>
      <c r="C23" s="82">
        <v>982</v>
      </c>
      <c r="D23" s="33"/>
      <c r="G23" s="58"/>
      <c r="H23" s="53"/>
      <c r="I23" s="53"/>
      <c r="J23" s="53"/>
    </row>
    <row r="24" spans="1:10" ht="18.75" customHeight="1" x14ac:dyDescent="0.25">
      <c r="A24" s="35" t="s">
        <v>37</v>
      </c>
      <c r="B24" s="38">
        <f>SUM(B18:B23)</f>
        <v>381873</v>
      </c>
      <c r="C24" s="38">
        <f>SUM(C18:C23)</f>
        <v>135480</v>
      </c>
      <c r="G24" s="38"/>
      <c r="H24" s="53"/>
      <c r="I24" s="53"/>
      <c r="J24" s="53"/>
    </row>
    <row r="25" spans="1:10" x14ac:dyDescent="0.25">
      <c r="A25" s="35"/>
      <c r="B25" s="63"/>
      <c r="C25" s="62"/>
      <c r="G25" s="57"/>
      <c r="H25" s="53"/>
      <c r="I25" s="53"/>
      <c r="J25" s="53"/>
    </row>
    <row r="26" spans="1:10" x14ac:dyDescent="0.25">
      <c r="A26" s="97" t="s">
        <v>84</v>
      </c>
      <c r="B26" s="67">
        <v>-418446</v>
      </c>
      <c r="C26" s="98">
        <v>-301838</v>
      </c>
      <c r="G26" s="57"/>
      <c r="H26" s="53"/>
      <c r="I26" s="53"/>
      <c r="J26" s="53"/>
    </row>
    <row r="27" spans="1:10" ht="29.25" x14ac:dyDescent="0.25">
      <c r="A27" s="47" t="s">
        <v>85</v>
      </c>
      <c r="B27" s="82">
        <f>-30751+[1]Лист3!R16-[1]Лист3!R17</f>
        <v>-28412</v>
      </c>
      <c r="C27" s="99">
        <v>2804</v>
      </c>
      <c r="G27" s="58"/>
      <c r="H27" s="53"/>
      <c r="I27" s="53"/>
      <c r="J27" s="53"/>
    </row>
    <row r="28" spans="1:10" ht="18.75" thickBot="1" x14ac:dyDescent="0.3">
      <c r="A28" s="39" t="s">
        <v>84</v>
      </c>
      <c r="B28" s="64">
        <f>B26+B27</f>
        <v>-446858</v>
      </c>
      <c r="C28" s="64">
        <f t="shared" ref="C28" si="0">C26+C27</f>
        <v>-299034</v>
      </c>
      <c r="F28" s="34"/>
      <c r="G28" s="56"/>
      <c r="H28" s="53"/>
      <c r="I28" s="53"/>
      <c r="J28" s="53"/>
    </row>
    <row r="29" spans="1:10" ht="18.75" thickTop="1" x14ac:dyDescent="0.25">
      <c r="B29" s="52"/>
      <c r="C29" s="52"/>
      <c r="F29" s="31"/>
      <c r="G29" s="52"/>
      <c r="H29" s="53"/>
      <c r="I29" s="53"/>
      <c r="J29" s="53"/>
    </row>
    <row r="30" spans="1:10" ht="18.75" thickBot="1" x14ac:dyDescent="0.3">
      <c r="A30" s="34" t="s">
        <v>66</v>
      </c>
      <c r="B30" s="83">
        <f>B12+B24+B28+B17</f>
        <v>194204</v>
      </c>
      <c r="C30" s="83">
        <f>C12+C24+C28+C17</f>
        <v>36417</v>
      </c>
      <c r="F30" s="31"/>
      <c r="G30" s="52"/>
      <c r="H30" s="53"/>
      <c r="I30" s="53"/>
      <c r="J30" s="53"/>
    </row>
    <row r="31" spans="1:10" ht="18.75" thickTop="1" x14ac:dyDescent="0.25">
      <c r="A31" s="41"/>
      <c r="B31" s="40"/>
      <c r="C31" s="62"/>
      <c r="G31" s="57"/>
      <c r="H31" s="53"/>
      <c r="I31" s="53"/>
      <c r="J31" s="53"/>
    </row>
    <row r="32" spans="1:10" x14ac:dyDescent="0.25">
      <c r="A32" s="3" t="s">
        <v>36</v>
      </c>
      <c r="B32" s="68">
        <v>-20300</v>
      </c>
      <c r="C32" s="68">
        <v>-4555</v>
      </c>
      <c r="G32" s="44"/>
      <c r="H32" s="53"/>
      <c r="I32" s="53"/>
      <c r="J32" s="53"/>
    </row>
    <row r="33" spans="1:10" ht="18.75" thickBot="1" x14ac:dyDescent="0.3">
      <c r="A33" s="41" t="s">
        <v>38</v>
      </c>
      <c r="B33" s="84">
        <f>B30+B32</f>
        <v>173904</v>
      </c>
      <c r="C33" s="84">
        <f>C30+C32</f>
        <v>31862</v>
      </c>
      <c r="G33" s="42"/>
      <c r="H33" s="53"/>
      <c r="I33" s="53"/>
      <c r="J33" s="53"/>
    </row>
    <row r="34" spans="1:10" ht="18.75" thickTop="1" x14ac:dyDescent="0.25">
      <c r="A34" s="41"/>
      <c r="B34" s="42"/>
      <c r="C34" s="40"/>
      <c r="G34" s="40"/>
      <c r="H34" s="53"/>
      <c r="I34" s="53"/>
      <c r="J34" s="53"/>
    </row>
    <row r="35" spans="1:10" ht="18.75" thickBot="1" x14ac:dyDescent="0.3">
      <c r="A35" s="41" t="s">
        <v>39</v>
      </c>
      <c r="B35" s="65">
        <f>B33</f>
        <v>173904</v>
      </c>
      <c r="C35" s="65">
        <f>C33</f>
        <v>31862</v>
      </c>
      <c r="G35" s="42"/>
      <c r="H35" s="53"/>
      <c r="I35" s="53"/>
      <c r="J35" s="53"/>
    </row>
    <row r="36" spans="1:10" ht="18.75" thickTop="1" x14ac:dyDescent="0.25">
      <c r="A36" s="41" t="s">
        <v>40</v>
      </c>
      <c r="B36" s="85">
        <f>B35/387349513*1000</f>
        <v>0.44895887089962599</v>
      </c>
      <c r="C36" s="85">
        <f>C35/346832573*1000</f>
        <v>9.1865650692502868E-2</v>
      </c>
      <c r="G36" s="43"/>
      <c r="H36" s="53"/>
      <c r="I36" s="53"/>
      <c r="J36" s="53"/>
    </row>
    <row r="37" spans="1:10" x14ac:dyDescent="0.25">
      <c r="A37" s="3"/>
      <c r="B37" s="4"/>
      <c r="C37" s="31"/>
      <c r="E37" s="53"/>
      <c r="F37" s="53"/>
      <c r="G37" s="53"/>
      <c r="H37" s="53"/>
      <c r="I37" s="53"/>
      <c r="J37" s="53"/>
    </row>
    <row r="38" spans="1:10" x14ac:dyDescent="0.25">
      <c r="A38" s="3" t="s">
        <v>31</v>
      </c>
      <c r="B38" s="3"/>
      <c r="C38" s="45" t="s">
        <v>58</v>
      </c>
      <c r="E38" s="53"/>
      <c r="F38" s="53"/>
      <c r="G38" s="53"/>
      <c r="H38" s="53"/>
      <c r="I38" s="53"/>
      <c r="J38" s="53"/>
    </row>
    <row r="39" spans="1:10" x14ac:dyDescent="0.25">
      <c r="A39" s="3"/>
      <c r="B39" s="3"/>
      <c r="C39" s="45"/>
      <c r="E39" s="53"/>
      <c r="F39" s="53"/>
      <c r="G39" s="53"/>
      <c r="H39" s="53"/>
      <c r="I39" s="53"/>
      <c r="J39" s="53"/>
    </row>
    <row r="40" spans="1:10" x14ac:dyDescent="0.25">
      <c r="A40" s="3"/>
      <c r="B40" s="3"/>
      <c r="C40" s="45"/>
    </row>
    <row r="41" spans="1:10" x14ac:dyDescent="0.25">
      <c r="A41" s="48" t="s">
        <v>46</v>
      </c>
      <c r="B41" s="3"/>
      <c r="C41" s="45" t="s">
        <v>47</v>
      </c>
    </row>
    <row r="44" spans="1:10" x14ac:dyDescent="0.25">
      <c r="A44" s="3" t="s">
        <v>52</v>
      </c>
      <c r="B44" s="80">
        <v>168312</v>
      </c>
      <c r="C44" s="80">
        <v>37230</v>
      </c>
    </row>
    <row r="45" spans="1:10" x14ac:dyDescent="0.25">
      <c r="A45" s="3" t="s">
        <v>53</v>
      </c>
      <c r="B45" s="85">
        <f>B44/387349513*1000</f>
        <v>0.43452229666285913</v>
      </c>
      <c r="C45" s="85">
        <f>C44/346832573*1000</f>
        <v>0.10734285905724317</v>
      </c>
    </row>
  </sheetData>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6"/>
  <sheetViews>
    <sheetView topLeftCell="A36" workbookViewId="0">
      <selection activeCell="A51" sqref="A51"/>
    </sheetView>
  </sheetViews>
  <sheetFormatPr defaultRowHeight="14.25" x14ac:dyDescent="0.2"/>
  <cols>
    <col min="1" max="1" width="63.140625" style="102" customWidth="1"/>
    <col min="2" max="2" width="14.85546875" style="102" customWidth="1"/>
    <col min="3" max="3" width="14.42578125" style="102" customWidth="1"/>
    <col min="4" max="4" width="10" style="102" bestFit="1" customWidth="1"/>
    <col min="5" max="5" width="62.28515625" style="102" customWidth="1"/>
    <col min="6" max="256" width="9.140625" style="102"/>
    <col min="257" max="257" width="63.140625" style="102" customWidth="1"/>
    <col min="258" max="258" width="14.85546875" style="102" customWidth="1"/>
    <col min="259" max="259" width="14.42578125" style="102" customWidth="1"/>
    <col min="260" max="260" width="10" style="102" bestFit="1" customWidth="1"/>
    <col min="261" max="261" width="62.28515625" style="102" customWidth="1"/>
    <col min="262" max="512" width="9.140625" style="102"/>
    <col min="513" max="513" width="63.140625" style="102" customWidth="1"/>
    <col min="514" max="514" width="14.85546875" style="102" customWidth="1"/>
    <col min="515" max="515" width="14.42578125" style="102" customWidth="1"/>
    <col min="516" max="516" width="10" style="102" bestFit="1" customWidth="1"/>
    <col min="517" max="517" width="62.28515625" style="102" customWidth="1"/>
    <col min="518" max="768" width="9.140625" style="102"/>
    <col min="769" max="769" width="63.140625" style="102" customWidth="1"/>
    <col min="770" max="770" width="14.85546875" style="102" customWidth="1"/>
    <col min="771" max="771" width="14.42578125" style="102" customWidth="1"/>
    <col min="772" max="772" width="10" style="102" bestFit="1" customWidth="1"/>
    <col min="773" max="773" width="62.28515625" style="102" customWidth="1"/>
    <col min="774" max="1024" width="9.140625" style="102"/>
    <col min="1025" max="1025" width="63.140625" style="102" customWidth="1"/>
    <col min="1026" max="1026" width="14.85546875" style="102" customWidth="1"/>
    <col min="1027" max="1027" width="14.42578125" style="102" customWidth="1"/>
    <col min="1028" max="1028" width="10" style="102" bestFit="1" customWidth="1"/>
    <col min="1029" max="1029" width="62.28515625" style="102" customWidth="1"/>
    <col min="1030" max="1280" width="9.140625" style="102"/>
    <col min="1281" max="1281" width="63.140625" style="102" customWidth="1"/>
    <col min="1282" max="1282" width="14.85546875" style="102" customWidth="1"/>
    <col min="1283" max="1283" width="14.42578125" style="102" customWidth="1"/>
    <col min="1284" max="1284" width="10" style="102" bestFit="1" customWidth="1"/>
    <col min="1285" max="1285" width="62.28515625" style="102" customWidth="1"/>
    <col min="1286" max="1536" width="9.140625" style="102"/>
    <col min="1537" max="1537" width="63.140625" style="102" customWidth="1"/>
    <col min="1538" max="1538" width="14.85546875" style="102" customWidth="1"/>
    <col min="1539" max="1539" width="14.42578125" style="102" customWidth="1"/>
    <col min="1540" max="1540" width="10" style="102" bestFit="1" customWidth="1"/>
    <col min="1541" max="1541" width="62.28515625" style="102" customWidth="1"/>
    <col min="1542" max="1792" width="9.140625" style="102"/>
    <col min="1793" max="1793" width="63.140625" style="102" customWidth="1"/>
    <col min="1794" max="1794" width="14.85546875" style="102" customWidth="1"/>
    <col min="1795" max="1795" width="14.42578125" style="102" customWidth="1"/>
    <col min="1796" max="1796" width="10" style="102" bestFit="1" customWidth="1"/>
    <col min="1797" max="1797" width="62.28515625" style="102" customWidth="1"/>
    <col min="1798" max="2048" width="9.140625" style="102"/>
    <col min="2049" max="2049" width="63.140625" style="102" customWidth="1"/>
    <col min="2050" max="2050" width="14.85546875" style="102" customWidth="1"/>
    <col min="2051" max="2051" width="14.42578125" style="102" customWidth="1"/>
    <col min="2052" max="2052" width="10" style="102" bestFit="1" customWidth="1"/>
    <col min="2053" max="2053" width="62.28515625" style="102" customWidth="1"/>
    <col min="2054" max="2304" width="9.140625" style="102"/>
    <col min="2305" max="2305" width="63.140625" style="102" customWidth="1"/>
    <col min="2306" max="2306" width="14.85546875" style="102" customWidth="1"/>
    <col min="2307" max="2307" width="14.42578125" style="102" customWidth="1"/>
    <col min="2308" max="2308" width="10" style="102" bestFit="1" customWidth="1"/>
    <col min="2309" max="2309" width="62.28515625" style="102" customWidth="1"/>
    <col min="2310" max="2560" width="9.140625" style="102"/>
    <col min="2561" max="2561" width="63.140625" style="102" customWidth="1"/>
    <col min="2562" max="2562" width="14.85546875" style="102" customWidth="1"/>
    <col min="2563" max="2563" width="14.42578125" style="102" customWidth="1"/>
    <col min="2564" max="2564" width="10" style="102" bestFit="1" customWidth="1"/>
    <col min="2565" max="2565" width="62.28515625" style="102" customWidth="1"/>
    <col min="2566" max="2816" width="9.140625" style="102"/>
    <col min="2817" max="2817" width="63.140625" style="102" customWidth="1"/>
    <col min="2818" max="2818" width="14.85546875" style="102" customWidth="1"/>
    <col min="2819" max="2819" width="14.42578125" style="102" customWidth="1"/>
    <col min="2820" max="2820" width="10" style="102" bestFit="1" customWidth="1"/>
    <col min="2821" max="2821" width="62.28515625" style="102" customWidth="1"/>
    <col min="2822" max="3072" width="9.140625" style="102"/>
    <col min="3073" max="3073" width="63.140625" style="102" customWidth="1"/>
    <col min="3074" max="3074" width="14.85546875" style="102" customWidth="1"/>
    <col min="3075" max="3075" width="14.42578125" style="102" customWidth="1"/>
    <col min="3076" max="3076" width="10" style="102" bestFit="1" customWidth="1"/>
    <col min="3077" max="3077" width="62.28515625" style="102" customWidth="1"/>
    <col min="3078" max="3328" width="9.140625" style="102"/>
    <col min="3329" max="3329" width="63.140625" style="102" customWidth="1"/>
    <col min="3330" max="3330" width="14.85546875" style="102" customWidth="1"/>
    <col min="3331" max="3331" width="14.42578125" style="102" customWidth="1"/>
    <col min="3332" max="3332" width="10" style="102" bestFit="1" customWidth="1"/>
    <col min="3333" max="3333" width="62.28515625" style="102" customWidth="1"/>
    <col min="3334" max="3584" width="9.140625" style="102"/>
    <col min="3585" max="3585" width="63.140625" style="102" customWidth="1"/>
    <col min="3586" max="3586" width="14.85546875" style="102" customWidth="1"/>
    <col min="3587" max="3587" width="14.42578125" style="102" customWidth="1"/>
    <col min="3588" max="3588" width="10" style="102" bestFit="1" customWidth="1"/>
    <col min="3589" max="3589" width="62.28515625" style="102" customWidth="1"/>
    <col min="3590" max="3840" width="9.140625" style="102"/>
    <col min="3841" max="3841" width="63.140625" style="102" customWidth="1"/>
    <col min="3842" max="3842" width="14.85546875" style="102" customWidth="1"/>
    <col min="3843" max="3843" width="14.42578125" style="102" customWidth="1"/>
    <col min="3844" max="3844" width="10" style="102" bestFit="1" customWidth="1"/>
    <col min="3845" max="3845" width="62.28515625" style="102" customWidth="1"/>
    <col min="3846" max="4096" width="9.140625" style="102"/>
    <col min="4097" max="4097" width="63.140625" style="102" customWidth="1"/>
    <col min="4098" max="4098" width="14.85546875" style="102" customWidth="1"/>
    <col min="4099" max="4099" width="14.42578125" style="102" customWidth="1"/>
    <col min="4100" max="4100" width="10" style="102" bestFit="1" customWidth="1"/>
    <col min="4101" max="4101" width="62.28515625" style="102" customWidth="1"/>
    <col min="4102" max="4352" width="9.140625" style="102"/>
    <col min="4353" max="4353" width="63.140625" style="102" customWidth="1"/>
    <col min="4354" max="4354" width="14.85546875" style="102" customWidth="1"/>
    <col min="4355" max="4355" width="14.42578125" style="102" customWidth="1"/>
    <col min="4356" max="4356" width="10" style="102" bestFit="1" customWidth="1"/>
    <col min="4357" max="4357" width="62.28515625" style="102" customWidth="1"/>
    <col min="4358" max="4608" width="9.140625" style="102"/>
    <col min="4609" max="4609" width="63.140625" style="102" customWidth="1"/>
    <col min="4610" max="4610" width="14.85546875" style="102" customWidth="1"/>
    <col min="4611" max="4611" width="14.42578125" style="102" customWidth="1"/>
    <col min="4612" max="4612" width="10" style="102" bestFit="1" customWidth="1"/>
    <col min="4613" max="4613" width="62.28515625" style="102" customWidth="1"/>
    <col min="4614" max="4864" width="9.140625" style="102"/>
    <col min="4865" max="4865" width="63.140625" style="102" customWidth="1"/>
    <col min="4866" max="4866" width="14.85546875" style="102" customWidth="1"/>
    <col min="4867" max="4867" width="14.42578125" style="102" customWidth="1"/>
    <col min="4868" max="4868" width="10" style="102" bestFit="1" customWidth="1"/>
    <col min="4869" max="4869" width="62.28515625" style="102" customWidth="1"/>
    <col min="4870" max="5120" width="9.140625" style="102"/>
    <col min="5121" max="5121" width="63.140625" style="102" customWidth="1"/>
    <col min="5122" max="5122" width="14.85546875" style="102" customWidth="1"/>
    <col min="5123" max="5123" width="14.42578125" style="102" customWidth="1"/>
    <col min="5124" max="5124" width="10" style="102" bestFit="1" customWidth="1"/>
    <col min="5125" max="5125" width="62.28515625" style="102" customWidth="1"/>
    <col min="5126" max="5376" width="9.140625" style="102"/>
    <col min="5377" max="5377" width="63.140625" style="102" customWidth="1"/>
    <col min="5378" max="5378" width="14.85546875" style="102" customWidth="1"/>
    <col min="5379" max="5379" width="14.42578125" style="102" customWidth="1"/>
    <col min="5380" max="5380" width="10" style="102" bestFit="1" customWidth="1"/>
    <col min="5381" max="5381" width="62.28515625" style="102" customWidth="1"/>
    <col min="5382" max="5632" width="9.140625" style="102"/>
    <col min="5633" max="5633" width="63.140625" style="102" customWidth="1"/>
    <col min="5634" max="5634" width="14.85546875" style="102" customWidth="1"/>
    <col min="5635" max="5635" width="14.42578125" style="102" customWidth="1"/>
    <col min="5636" max="5636" width="10" style="102" bestFit="1" customWidth="1"/>
    <col min="5637" max="5637" width="62.28515625" style="102" customWidth="1"/>
    <col min="5638" max="5888" width="9.140625" style="102"/>
    <col min="5889" max="5889" width="63.140625" style="102" customWidth="1"/>
    <col min="5890" max="5890" width="14.85546875" style="102" customWidth="1"/>
    <col min="5891" max="5891" width="14.42578125" style="102" customWidth="1"/>
    <col min="5892" max="5892" width="10" style="102" bestFit="1" customWidth="1"/>
    <col min="5893" max="5893" width="62.28515625" style="102" customWidth="1"/>
    <col min="5894" max="6144" width="9.140625" style="102"/>
    <col min="6145" max="6145" width="63.140625" style="102" customWidth="1"/>
    <col min="6146" max="6146" width="14.85546875" style="102" customWidth="1"/>
    <col min="6147" max="6147" width="14.42578125" style="102" customWidth="1"/>
    <col min="6148" max="6148" width="10" style="102" bestFit="1" customWidth="1"/>
    <col min="6149" max="6149" width="62.28515625" style="102" customWidth="1"/>
    <col min="6150" max="6400" width="9.140625" style="102"/>
    <col min="6401" max="6401" width="63.140625" style="102" customWidth="1"/>
    <col min="6402" max="6402" width="14.85546875" style="102" customWidth="1"/>
    <col min="6403" max="6403" width="14.42578125" style="102" customWidth="1"/>
    <col min="6404" max="6404" width="10" style="102" bestFit="1" customWidth="1"/>
    <col min="6405" max="6405" width="62.28515625" style="102" customWidth="1"/>
    <col min="6406" max="6656" width="9.140625" style="102"/>
    <col min="6657" max="6657" width="63.140625" style="102" customWidth="1"/>
    <col min="6658" max="6658" width="14.85546875" style="102" customWidth="1"/>
    <col min="6659" max="6659" width="14.42578125" style="102" customWidth="1"/>
    <col min="6660" max="6660" width="10" style="102" bestFit="1" customWidth="1"/>
    <col min="6661" max="6661" width="62.28515625" style="102" customWidth="1"/>
    <col min="6662" max="6912" width="9.140625" style="102"/>
    <col min="6913" max="6913" width="63.140625" style="102" customWidth="1"/>
    <col min="6914" max="6914" width="14.85546875" style="102" customWidth="1"/>
    <col min="6915" max="6915" width="14.42578125" style="102" customWidth="1"/>
    <col min="6916" max="6916" width="10" style="102" bestFit="1" customWidth="1"/>
    <col min="6917" max="6917" width="62.28515625" style="102" customWidth="1"/>
    <col min="6918" max="7168" width="9.140625" style="102"/>
    <col min="7169" max="7169" width="63.140625" style="102" customWidth="1"/>
    <col min="7170" max="7170" width="14.85546875" style="102" customWidth="1"/>
    <col min="7171" max="7171" width="14.42578125" style="102" customWidth="1"/>
    <col min="7172" max="7172" width="10" style="102" bestFit="1" customWidth="1"/>
    <col min="7173" max="7173" width="62.28515625" style="102" customWidth="1"/>
    <col min="7174" max="7424" width="9.140625" style="102"/>
    <col min="7425" max="7425" width="63.140625" style="102" customWidth="1"/>
    <col min="7426" max="7426" width="14.85546875" style="102" customWidth="1"/>
    <col min="7427" max="7427" width="14.42578125" style="102" customWidth="1"/>
    <col min="7428" max="7428" width="10" style="102" bestFit="1" customWidth="1"/>
    <col min="7429" max="7429" width="62.28515625" style="102" customWidth="1"/>
    <col min="7430" max="7680" width="9.140625" style="102"/>
    <col min="7681" max="7681" width="63.140625" style="102" customWidth="1"/>
    <col min="7682" max="7682" width="14.85546875" style="102" customWidth="1"/>
    <col min="7683" max="7683" width="14.42578125" style="102" customWidth="1"/>
    <col min="7684" max="7684" width="10" style="102" bestFit="1" customWidth="1"/>
    <col min="7685" max="7685" width="62.28515625" style="102" customWidth="1"/>
    <col min="7686" max="7936" width="9.140625" style="102"/>
    <col min="7937" max="7937" width="63.140625" style="102" customWidth="1"/>
    <col min="7938" max="7938" width="14.85546875" style="102" customWidth="1"/>
    <col min="7939" max="7939" width="14.42578125" style="102" customWidth="1"/>
    <col min="7940" max="7940" width="10" style="102" bestFit="1" customWidth="1"/>
    <col min="7941" max="7941" width="62.28515625" style="102" customWidth="1"/>
    <col min="7942" max="8192" width="9.140625" style="102"/>
    <col min="8193" max="8193" width="63.140625" style="102" customWidth="1"/>
    <col min="8194" max="8194" width="14.85546875" style="102" customWidth="1"/>
    <col min="8195" max="8195" width="14.42578125" style="102" customWidth="1"/>
    <col min="8196" max="8196" width="10" style="102" bestFit="1" customWidth="1"/>
    <col min="8197" max="8197" width="62.28515625" style="102" customWidth="1"/>
    <col min="8198" max="8448" width="9.140625" style="102"/>
    <col min="8449" max="8449" width="63.140625" style="102" customWidth="1"/>
    <col min="8450" max="8450" width="14.85546875" style="102" customWidth="1"/>
    <col min="8451" max="8451" width="14.42578125" style="102" customWidth="1"/>
    <col min="8452" max="8452" width="10" style="102" bestFit="1" customWidth="1"/>
    <col min="8453" max="8453" width="62.28515625" style="102" customWidth="1"/>
    <col min="8454" max="8704" width="9.140625" style="102"/>
    <col min="8705" max="8705" width="63.140625" style="102" customWidth="1"/>
    <col min="8706" max="8706" width="14.85546875" style="102" customWidth="1"/>
    <col min="8707" max="8707" width="14.42578125" style="102" customWidth="1"/>
    <col min="8708" max="8708" width="10" style="102" bestFit="1" customWidth="1"/>
    <col min="8709" max="8709" width="62.28515625" style="102" customWidth="1"/>
    <col min="8710" max="8960" width="9.140625" style="102"/>
    <col min="8961" max="8961" width="63.140625" style="102" customWidth="1"/>
    <col min="8962" max="8962" width="14.85546875" style="102" customWidth="1"/>
    <col min="8963" max="8963" width="14.42578125" style="102" customWidth="1"/>
    <col min="8964" max="8964" width="10" style="102" bestFit="1" customWidth="1"/>
    <col min="8965" max="8965" width="62.28515625" style="102" customWidth="1"/>
    <col min="8966" max="9216" width="9.140625" style="102"/>
    <col min="9217" max="9217" width="63.140625" style="102" customWidth="1"/>
    <col min="9218" max="9218" width="14.85546875" style="102" customWidth="1"/>
    <col min="9219" max="9219" width="14.42578125" style="102" customWidth="1"/>
    <col min="9220" max="9220" width="10" style="102" bestFit="1" customWidth="1"/>
    <col min="9221" max="9221" width="62.28515625" style="102" customWidth="1"/>
    <col min="9222" max="9472" width="9.140625" style="102"/>
    <col min="9473" max="9473" width="63.140625" style="102" customWidth="1"/>
    <col min="9474" max="9474" width="14.85546875" style="102" customWidth="1"/>
    <col min="9475" max="9475" width="14.42578125" style="102" customWidth="1"/>
    <col min="9476" max="9476" width="10" style="102" bestFit="1" customWidth="1"/>
    <col min="9477" max="9477" width="62.28515625" style="102" customWidth="1"/>
    <col min="9478" max="9728" width="9.140625" style="102"/>
    <col min="9729" max="9729" width="63.140625" style="102" customWidth="1"/>
    <col min="9730" max="9730" width="14.85546875" style="102" customWidth="1"/>
    <col min="9731" max="9731" width="14.42578125" style="102" customWidth="1"/>
    <col min="9732" max="9732" width="10" style="102" bestFit="1" customWidth="1"/>
    <col min="9733" max="9733" width="62.28515625" style="102" customWidth="1"/>
    <col min="9734" max="9984" width="9.140625" style="102"/>
    <col min="9985" max="9985" width="63.140625" style="102" customWidth="1"/>
    <col min="9986" max="9986" width="14.85546875" style="102" customWidth="1"/>
    <col min="9987" max="9987" width="14.42578125" style="102" customWidth="1"/>
    <col min="9988" max="9988" width="10" style="102" bestFit="1" customWidth="1"/>
    <col min="9989" max="9989" width="62.28515625" style="102" customWidth="1"/>
    <col min="9990" max="10240" width="9.140625" style="102"/>
    <col min="10241" max="10241" width="63.140625" style="102" customWidth="1"/>
    <col min="10242" max="10242" width="14.85546875" style="102" customWidth="1"/>
    <col min="10243" max="10243" width="14.42578125" style="102" customWidth="1"/>
    <col min="10244" max="10244" width="10" style="102" bestFit="1" customWidth="1"/>
    <col min="10245" max="10245" width="62.28515625" style="102" customWidth="1"/>
    <col min="10246" max="10496" width="9.140625" style="102"/>
    <col min="10497" max="10497" width="63.140625" style="102" customWidth="1"/>
    <col min="10498" max="10498" width="14.85546875" style="102" customWidth="1"/>
    <col min="10499" max="10499" width="14.42578125" style="102" customWidth="1"/>
    <col min="10500" max="10500" width="10" style="102" bestFit="1" customWidth="1"/>
    <col min="10501" max="10501" width="62.28515625" style="102" customWidth="1"/>
    <col min="10502" max="10752" width="9.140625" style="102"/>
    <col min="10753" max="10753" width="63.140625" style="102" customWidth="1"/>
    <col min="10754" max="10754" width="14.85546875" style="102" customWidth="1"/>
    <col min="10755" max="10755" width="14.42578125" style="102" customWidth="1"/>
    <col min="10756" max="10756" width="10" style="102" bestFit="1" customWidth="1"/>
    <col min="10757" max="10757" width="62.28515625" style="102" customWidth="1"/>
    <col min="10758" max="11008" width="9.140625" style="102"/>
    <col min="11009" max="11009" width="63.140625" style="102" customWidth="1"/>
    <col min="11010" max="11010" width="14.85546875" style="102" customWidth="1"/>
    <col min="11011" max="11011" width="14.42578125" style="102" customWidth="1"/>
    <col min="11012" max="11012" width="10" style="102" bestFit="1" customWidth="1"/>
    <col min="11013" max="11013" width="62.28515625" style="102" customWidth="1"/>
    <col min="11014" max="11264" width="9.140625" style="102"/>
    <col min="11265" max="11265" width="63.140625" style="102" customWidth="1"/>
    <col min="11266" max="11266" width="14.85546875" style="102" customWidth="1"/>
    <col min="11267" max="11267" width="14.42578125" style="102" customWidth="1"/>
    <col min="11268" max="11268" width="10" style="102" bestFit="1" customWidth="1"/>
    <col min="11269" max="11269" width="62.28515625" style="102" customWidth="1"/>
    <col min="11270" max="11520" width="9.140625" style="102"/>
    <col min="11521" max="11521" width="63.140625" style="102" customWidth="1"/>
    <col min="11522" max="11522" width="14.85546875" style="102" customWidth="1"/>
    <col min="11523" max="11523" width="14.42578125" style="102" customWidth="1"/>
    <col min="11524" max="11524" width="10" style="102" bestFit="1" customWidth="1"/>
    <col min="11525" max="11525" width="62.28515625" style="102" customWidth="1"/>
    <col min="11526" max="11776" width="9.140625" style="102"/>
    <col min="11777" max="11777" width="63.140625" style="102" customWidth="1"/>
    <col min="11778" max="11778" width="14.85546875" style="102" customWidth="1"/>
    <col min="11779" max="11779" width="14.42578125" style="102" customWidth="1"/>
    <col min="11780" max="11780" width="10" style="102" bestFit="1" customWidth="1"/>
    <col min="11781" max="11781" width="62.28515625" style="102" customWidth="1"/>
    <col min="11782" max="12032" width="9.140625" style="102"/>
    <col min="12033" max="12033" width="63.140625" style="102" customWidth="1"/>
    <col min="12034" max="12034" width="14.85546875" style="102" customWidth="1"/>
    <col min="12035" max="12035" width="14.42578125" style="102" customWidth="1"/>
    <col min="12036" max="12036" width="10" style="102" bestFit="1" customWidth="1"/>
    <col min="12037" max="12037" width="62.28515625" style="102" customWidth="1"/>
    <col min="12038" max="12288" width="9.140625" style="102"/>
    <col min="12289" max="12289" width="63.140625" style="102" customWidth="1"/>
    <col min="12290" max="12290" width="14.85546875" style="102" customWidth="1"/>
    <col min="12291" max="12291" width="14.42578125" style="102" customWidth="1"/>
    <col min="12292" max="12292" width="10" style="102" bestFit="1" customWidth="1"/>
    <col min="12293" max="12293" width="62.28515625" style="102" customWidth="1"/>
    <col min="12294" max="12544" width="9.140625" style="102"/>
    <col min="12545" max="12545" width="63.140625" style="102" customWidth="1"/>
    <col min="12546" max="12546" width="14.85546875" style="102" customWidth="1"/>
    <col min="12547" max="12547" width="14.42578125" style="102" customWidth="1"/>
    <col min="12548" max="12548" width="10" style="102" bestFit="1" customWidth="1"/>
    <col min="12549" max="12549" width="62.28515625" style="102" customWidth="1"/>
    <col min="12550" max="12800" width="9.140625" style="102"/>
    <col min="12801" max="12801" width="63.140625" style="102" customWidth="1"/>
    <col min="12802" max="12802" width="14.85546875" style="102" customWidth="1"/>
    <col min="12803" max="12803" width="14.42578125" style="102" customWidth="1"/>
    <col min="12804" max="12804" width="10" style="102" bestFit="1" customWidth="1"/>
    <col min="12805" max="12805" width="62.28515625" style="102" customWidth="1"/>
    <col min="12806" max="13056" width="9.140625" style="102"/>
    <col min="13057" max="13057" width="63.140625" style="102" customWidth="1"/>
    <col min="13058" max="13058" width="14.85546875" style="102" customWidth="1"/>
    <col min="13059" max="13059" width="14.42578125" style="102" customWidth="1"/>
    <col min="13060" max="13060" width="10" style="102" bestFit="1" customWidth="1"/>
    <col min="13061" max="13061" width="62.28515625" style="102" customWidth="1"/>
    <col min="13062" max="13312" width="9.140625" style="102"/>
    <col min="13313" max="13313" width="63.140625" style="102" customWidth="1"/>
    <col min="13314" max="13314" width="14.85546875" style="102" customWidth="1"/>
    <col min="13315" max="13315" width="14.42578125" style="102" customWidth="1"/>
    <col min="13316" max="13316" width="10" style="102" bestFit="1" customWidth="1"/>
    <col min="13317" max="13317" width="62.28515625" style="102" customWidth="1"/>
    <col min="13318" max="13568" width="9.140625" style="102"/>
    <col min="13569" max="13569" width="63.140625" style="102" customWidth="1"/>
    <col min="13570" max="13570" width="14.85546875" style="102" customWidth="1"/>
    <col min="13571" max="13571" width="14.42578125" style="102" customWidth="1"/>
    <col min="13572" max="13572" width="10" style="102" bestFit="1" customWidth="1"/>
    <col min="13573" max="13573" width="62.28515625" style="102" customWidth="1"/>
    <col min="13574" max="13824" width="9.140625" style="102"/>
    <col min="13825" max="13825" width="63.140625" style="102" customWidth="1"/>
    <col min="13826" max="13826" width="14.85546875" style="102" customWidth="1"/>
    <col min="13827" max="13827" width="14.42578125" style="102" customWidth="1"/>
    <col min="13828" max="13828" width="10" style="102" bestFit="1" customWidth="1"/>
    <col min="13829" max="13829" width="62.28515625" style="102" customWidth="1"/>
    <col min="13830" max="14080" width="9.140625" style="102"/>
    <col min="14081" max="14081" width="63.140625" style="102" customWidth="1"/>
    <col min="14082" max="14082" width="14.85546875" style="102" customWidth="1"/>
    <col min="14083" max="14083" width="14.42578125" style="102" customWidth="1"/>
    <col min="14084" max="14084" width="10" style="102" bestFit="1" customWidth="1"/>
    <col min="14085" max="14085" width="62.28515625" style="102" customWidth="1"/>
    <col min="14086" max="14336" width="9.140625" style="102"/>
    <col min="14337" max="14337" width="63.140625" style="102" customWidth="1"/>
    <col min="14338" max="14338" width="14.85546875" style="102" customWidth="1"/>
    <col min="14339" max="14339" width="14.42578125" style="102" customWidth="1"/>
    <col min="14340" max="14340" width="10" style="102" bestFit="1" customWidth="1"/>
    <col min="14341" max="14341" width="62.28515625" style="102" customWidth="1"/>
    <col min="14342" max="14592" width="9.140625" style="102"/>
    <col min="14593" max="14593" width="63.140625" style="102" customWidth="1"/>
    <col min="14594" max="14594" width="14.85546875" style="102" customWidth="1"/>
    <col min="14595" max="14595" width="14.42578125" style="102" customWidth="1"/>
    <col min="14596" max="14596" width="10" style="102" bestFit="1" customWidth="1"/>
    <col min="14597" max="14597" width="62.28515625" style="102" customWidth="1"/>
    <col min="14598" max="14848" width="9.140625" style="102"/>
    <col min="14849" max="14849" width="63.140625" style="102" customWidth="1"/>
    <col min="14850" max="14850" width="14.85546875" style="102" customWidth="1"/>
    <col min="14851" max="14851" width="14.42578125" style="102" customWidth="1"/>
    <col min="14852" max="14852" width="10" style="102" bestFit="1" customWidth="1"/>
    <col min="14853" max="14853" width="62.28515625" style="102" customWidth="1"/>
    <col min="14854" max="15104" width="9.140625" style="102"/>
    <col min="15105" max="15105" width="63.140625" style="102" customWidth="1"/>
    <col min="15106" max="15106" width="14.85546875" style="102" customWidth="1"/>
    <col min="15107" max="15107" width="14.42578125" style="102" customWidth="1"/>
    <col min="15108" max="15108" width="10" style="102" bestFit="1" customWidth="1"/>
    <col min="15109" max="15109" width="62.28515625" style="102" customWidth="1"/>
    <col min="15110" max="15360" width="9.140625" style="102"/>
    <col min="15361" max="15361" width="63.140625" style="102" customWidth="1"/>
    <col min="15362" max="15362" width="14.85546875" style="102" customWidth="1"/>
    <col min="15363" max="15363" width="14.42578125" style="102" customWidth="1"/>
    <col min="15364" max="15364" width="10" style="102" bestFit="1" customWidth="1"/>
    <col min="15365" max="15365" width="62.28515625" style="102" customWidth="1"/>
    <col min="15366" max="15616" width="9.140625" style="102"/>
    <col min="15617" max="15617" width="63.140625" style="102" customWidth="1"/>
    <col min="15618" max="15618" width="14.85546875" style="102" customWidth="1"/>
    <col min="15619" max="15619" width="14.42578125" style="102" customWidth="1"/>
    <col min="15620" max="15620" width="10" style="102" bestFit="1" customWidth="1"/>
    <col min="15621" max="15621" width="62.28515625" style="102" customWidth="1"/>
    <col min="15622" max="15872" width="9.140625" style="102"/>
    <col min="15873" max="15873" width="63.140625" style="102" customWidth="1"/>
    <col min="15874" max="15874" width="14.85546875" style="102" customWidth="1"/>
    <col min="15875" max="15875" width="14.42578125" style="102" customWidth="1"/>
    <col min="15876" max="15876" width="10" style="102" bestFit="1" customWidth="1"/>
    <col min="15877" max="15877" width="62.28515625" style="102" customWidth="1"/>
    <col min="15878" max="16128" width="9.140625" style="102"/>
    <col min="16129" max="16129" width="63.140625" style="102" customWidth="1"/>
    <col min="16130" max="16130" width="14.85546875" style="102" customWidth="1"/>
    <col min="16131" max="16131" width="14.42578125" style="102" customWidth="1"/>
    <col min="16132" max="16132" width="10" style="102" bestFit="1" customWidth="1"/>
    <col min="16133" max="16133" width="62.28515625" style="102" customWidth="1"/>
    <col min="16134" max="16384" width="9.140625" style="102"/>
  </cols>
  <sheetData>
    <row r="2" spans="1:4" x14ac:dyDescent="0.2">
      <c r="A2" s="100" t="s">
        <v>116</v>
      </c>
      <c r="B2" s="101"/>
      <c r="C2" s="101"/>
    </row>
    <row r="3" spans="1:4" x14ac:dyDescent="0.2">
      <c r="A3" s="103" t="s">
        <v>86</v>
      </c>
    </row>
    <row r="5" spans="1:4" ht="30" x14ac:dyDescent="0.25">
      <c r="A5" s="104"/>
      <c r="B5" s="105" t="s">
        <v>117</v>
      </c>
      <c r="C5" s="105" t="s">
        <v>87</v>
      </c>
    </row>
    <row r="6" spans="1:4" ht="15" x14ac:dyDescent="0.25">
      <c r="A6" s="106" t="s">
        <v>88</v>
      </c>
      <c r="B6" s="107" t="s">
        <v>89</v>
      </c>
      <c r="C6" s="107" t="s">
        <v>89</v>
      </c>
      <c r="D6" s="108"/>
    </row>
    <row r="7" spans="1:4" x14ac:dyDescent="0.2">
      <c r="A7" s="109" t="s">
        <v>181</v>
      </c>
      <c r="B7" s="210">
        <v>425854</v>
      </c>
      <c r="C7" s="210">
        <v>343546</v>
      </c>
      <c r="D7" s="111"/>
    </row>
    <row r="8" spans="1:4" x14ac:dyDescent="0.2">
      <c r="A8" s="109" t="s">
        <v>182</v>
      </c>
      <c r="B8" s="210">
        <v>-101899</v>
      </c>
      <c r="C8" s="210">
        <v>-87251</v>
      </c>
      <c r="D8" s="111"/>
    </row>
    <row r="9" spans="1:4" x14ac:dyDescent="0.2">
      <c r="A9" s="109" t="s">
        <v>183</v>
      </c>
      <c r="B9" s="210">
        <v>167425</v>
      </c>
      <c r="C9" s="210">
        <v>125646</v>
      </c>
      <c r="D9" s="111"/>
    </row>
    <row r="10" spans="1:4" x14ac:dyDescent="0.2">
      <c r="A10" s="109" t="s">
        <v>184</v>
      </c>
      <c r="B10" s="210">
        <v>-174735</v>
      </c>
      <c r="C10" s="210">
        <v>-82611</v>
      </c>
      <c r="D10" s="111"/>
    </row>
    <row r="11" spans="1:4" ht="28.5" x14ac:dyDescent="0.2">
      <c r="A11" s="211" t="s">
        <v>185</v>
      </c>
      <c r="B11" s="210">
        <v>402643</v>
      </c>
      <c r="C11" s="210">
        <v>77642</v>
      </c>
      <c r="D11" s="111"/>
    </row>
    <row r="12" spans="1:4" ht="28.5" x14ac:dyDescent="0.2">
      <c r="A12" s="212" t="s">
        <v>186</v>
      </c>
      <c r="B12" s="213">
        <v>3481</v>
      </c>
      <c r="C12" s="214" t="s">
        <v>62</v>
      </c>
      <c r="D12" s="113"/>
    </row>
    <row r="13" spans="1:4" x14ac:dyDescent="0.2">
      <c r="A13" s="212" t="s">
        <v>187</v>
      </c>
      <c r="B13" s="216">
        <v>10095</v>
      </c>
      <c r="C13" s="215">
        <v>4592</v>
      </c>
      <c r="D13" s="113"/>
    </row>
    <row r="14" spans="1:4" x14ac:dyDescent="0.2">
      <c r="A14" s="114" t="s">
        <v>90</v>
      </c>
      <c r="B14" s="216">
        <v>-343453</v>
      </c>
      <c r="C14" s="216">
        <v>-208738</v>
      </c>
      <c r="D14" s="113"/>
    </row>
    <row r="15" spans="1:4" ht="29.25" customHeight="1" x14ac:dyDescent="0.25">
      <c r="A15" s="115" t="s">
        <v>91</v>
      </c>
      <c r="B15" s="116">
        <f>SUM(B7:B14)</f>
        <v>389411</v>
      </c>
      <c r="C15" s="116">
        <f>SUM(C7:C14)</f>
        <v>172826</v>
      </c>
      <c r="D15" s="113"/>
    </row>
    <row r="16" spans="1:4" ht="15" x14ac:dyDescent="0.2">
      <c r="A16" s="117" t="s">
        <v>92</v>
      </c>
      <c r="B16" s="110"/>
      <c r="C16" s="110"/>
      <c r="D16" s="113"/>
    </row>
    <row r="17" spans="1:4" ht="28.5" x14ac:dyDescent="0.2">
      <c r="A17" s="118" t="s">
        <v>74</v>
      </c>
      <c r="B17" s="213">
        <v>-89004</v>
      </c>
      <c r="C17" s="213">
        <v>3423</v>
      </c>
      <c r="D17" s="113"/>
    </row>
    <row r="18" spans="1:4" x14ac:dyDescent="0.2">
      <c r="A18" s="87" t="s">
        <v>93</v>
      </c>
      <c r="B18" s="213">
        <v>-51865</v>
      </c>
      <c r="C18" s="213">
        <v>0</v>
      </c>
      <c r="D18" s="113"/>
    </row>
    <row r="19" spans="1:4" ht="15" x14ac:dyDescent="0.2">
      <c r="A19" s="119" t="s">
        <v>94</v>
      </c>
      <c r="B19" s="213">
        <v>8779</v>
      </c>
      <c r="C19" s="213">
        <v>87269</v>
      </c>
      <c r="D19" s="120"/>
    </row>
    <row r="20" spans="1:4" x14ac:dyDescent="0.2">
      <c r="A20" s="114" t="s">
        <v>189</v>
      </c>
      <c r="B20" s="213">
        <v>-81133</v>
      </c>
      <c r="C20" s="213">
        <v>-294469</v>
      </c>
      <c r="D20" s="121"/>
    </row>
    <row r="21" spans="1:4" ht="15" customHeight="1" x14ac:dyDescent="0.2">
      <c r="A21" s="114" t="s">
        <v>188</v>
      </c>
      <c r="B21" s="213">
        <v>-951</v>
      </c>
      <c r="C21" s="213">
        <v>0</v>
      </c>
      <c r="D21" s="121"/>
    </row>
    <row r="22" spans="1:4" x14ac:dyDescent="0.2">
      <c r="A22" s="114" t="s">
        <v>8</v>
      </c>
      <c r="B22" s="213">
        <v>86762</v>
      </c>
      <c r="C22" s="213">
        <v>28899</v>
      </c>
      <c r="D22" s="111"/>
    </row>
    <row r="23" spans="1:4" ht="15" x14ac:dyDescent="0.2">
      <c r="A23" s="117" t="s">
        <v>95</v>
      </c>
      <c r="B23" s="110"/>
      <c r="C23" s="110"/>
      <c r="D23" s="8"/>
    </row>
    <row r="24" spans="1:4" ht="28.5" x14ac:dyDescent="0.2">
      <c r="A24" s="88" t="s">
        <v>96</v>
      </c>
      <c r="B24" s="213">
        <v>121917</v>
      </c>
      <c r="C24" s="213">
        <v>52934</v>
      </c>
      <c r="D24" s="8"/>
    </row>
    <row r="25" spans="1:4" x14ac:dyDescent="0.2">
      <c r="A25" s="119" t="s">
        <v>97</v>
      </c>
      <c r="B25" s="213">
        <v>114315</v>
      </c>
      <c r="C25" s="213">
        <v>-233064</v>
      </c>
      <c r="D25" s="8"/>
    </row>
    <row r="26" spans="1:4" x14ac:dyDescent="0.2">
      <c r="A26" s="114" t="s">
        <v>98</v>
      </c>
      <c r="B26" s="213">
        <v>-2254171</v>
      </c>
      <c r="C26" s="213">
        <v>-470285</v>
      </c>
      <c r="D26" s="113"/>
    </row>
    <row r="27" spans="1:4" x14ac:dyDescent="0.2">
      <c r="A27" s="87" t="s">
        <v>99</v>
      </c>
      <c r="B27" s="213"/>
      <c r="C27" s="213">
        <v>0</v>
      </c>
      <c r="D27" s="113"/>
    </row>
    <row r="28" spans="1:4" ht="15" thickBot="1" x14ac:dyDescent="0.25">
      <c r="A28" s="114" t="s">
        <v>13</v>
      </c>
      <c r="B28" s="217">
        <v>212065</v>
      </c>
      <c r="C28" s="217">
        <v>17173</v>
      </c>
      <c r="D28" s="113"/>
    </row>
    <row r="29" spans="1:4" ht="29.25" x14ac:dyDescent="0.25">
      <c r="A29" s="122" t="s">
        <v>100</v>
      </c>
      <c r="B29" s="123">
        <f>SUM(B15:B28)</f>
        <v>-1543875</v>
      </c>
      <c r="C29" s="124">
        <f>SUM(C15:C28)</f>
        <v>-635294</v>
      </c>
      <c r="D29" s="120"/>
    </row>
    <row r="30" spans="1:4" ht="15" thickBot="1" x14ac:dyDescent="0.25">
      <c r="A30" s="125" t="s">
        <v>101</v>
      </c>
      <c r="B30" s="217">
        <v>-1000</v>
      </c>
      <c r="C30" s="217">
        <v>-2755</v>
      </c>
      <c r="D30" s="113"/>
    </row>
    <row r="31" spans="1:4" ht="15.75" thickBot="1" x14ac:dyDescent="0.3">
      <c r="A31" s="112" t="s">
        <v>88</v>
      </c>
      <c r="B31" s="126">
        <f>B29+B30</f>
        <v>-1544875</v>
      </c>
      <c r="C31" s="126">
        <f>C29+C30</f>
        <v>-638049</v>
      </c>
      <c r="D31" s="113"/>
    </row>
    <row r="32" spans="1:4" ht="15" x14ac:dyDescent="0.2">
      <c r="A32" s="127" t="s">
        <v>102</v>
      </c>
      <c r="B32" s="128"/>
      <c r="C32" s="128"/>
      <c r="D32" s="121"/>
    </row>
    <row r="33" spans="1:4" ht="28.5" x14ac:dyDescent="0.2">
      <c r="A33" s="139" t="s">
        <v>190</v>
      </c>
      <c r="B33" s="213">
        <v>300000</v>
      </c>
      <c r="C33" s="213">
        <v>828615</v>
      </c>
      <c r="D33" s="113"/>
    </row>
    <row r="34" spans="1:4" ht="28.5" x14ac:dyDescent="0.2">
      <c r="A34" s="139" t="s">
        <v>191</v>
      </c>
      <c r="B34" s="213">
        <v>103831</v>
      </c>
      <c r="C34" s="213">
        <v>-811558</v>
      </c>
      <c r="D34" s="113"/>
    </row>
    <row r="35" spans="1:4" ht="28.5" x14ac:dyDescent="0.2">
      <c r="A35" s="139" t="s">
        <v>192</v>
      </c>
      <c r="B35" s="213">
        <v>-67451</v>
      </c>
      <c r="C35" s="213">
        <v>-171709</v>
      </c>
      <c r="D35" s="113"/>
    </row>
    <row r="36" spans="1:4" x14ac:dyDescent="0.2">
      <c r="A36" s="129" t="s">
        <v>193</v>
      </c>
      <c r="B36" s="213">
        <v>10</v>
      </c>
      <c r="C36" s="213">
        <v>1042</v>
      </c>
      <c r="D36" s="130"/>
    </row>
    <row r="37" spans="1:4" ht="15.75" thickBot="1" x14ac:dyDescent="0.3">
      <c r="A37" s="132" t="s">
        <v>103</v>
      </c>
      <c r="B37" s="133">
        <f>SUM(B33:B36)</f>
        <v>336390</v>
      </c>
      <c r="C37" s="134">
        <f>SUM(C33:C36)</f>
        <v>-153610</v>
      </c>
      <c r="D37" s="108"/>
    </row>
    <row r="38" spans="1:4" ht="15" x14ac:dyDescent="0.2">
      <c r="A38" s="127" t="s">
        <v>104</v>
      </c>
      <c r="B38" s="128"/>
      <c r="C38" s="110"/>
      <c r="D38" s="135"/>
    </row>
    <row r="39" spans="1:4" x14ac:dyDescent="0.2">
      <c r="A39" s="131" t="s">
        <v>194</v>
      </c>
      <c r="B39" s="213">
        <v>96614</v>
      </c>
      <c r="C39" s="213">
        <v>84801</v>
      </c>
      <c r="D39" s="135"/>
    </row>
    <row r="40" spans="1:4" x14ac:dyDescent="0.2">
      <c r="A40" s="131" t="s">
        <v>195</v>
      </c>
      <c r="B40" s="213">
        <v>-96455</v>
      </c>
      <c r="C40" s="213">
        <v>-93455</v>
      </c>
      <c r="D40" s="135"/>
    </row>
    <row r="41" spans="1:4" x14ac:dyDescent="0.2">
      <c r="A41" s="112" t="s">
        <v>196</v>
      </c>
      <c r="B41" s="215">
        <v>-9271</v>
      </c>
      <c r="C41" s="215"/>
      <c r="D41" s="135"/>
    </row>
    <row r="42" spans="1:4" ht="15" thickBot="1" x14ac:dyDescent="0.25">
      <c r="A42" s="112" t="s">
        <v>197</v>
      </c>
      <c r="B42" s="218">
        <v>-32</v>
      </c>
      <c r="C42" s="218">
        <v>-10</v>
      </c>
      <c r="D42" s="135"/>
    </row>
    <row r="43" spans="1:4" ht="15.75" thickBot="1" x14ac:dyDescent="0.3">
      <c r="A43" s="136" t="s">
        <v>105</v>
      </c>
      <c r="B43" s="137">
        <f>SUM(B39:B42)</f>
        <v>-9144</v>
      </c>
      <c r="C43" s="137">
        <f>SUM(C39:C42)</f>
        <v>-8664</v>
      </c>
      <c r="D43" s="135"/>
    </row>
    <row r="44" spans="1:4" ht="28.5" x14ac:dyDescent="0.2">
      <c r="A44" s="138" t="s">
        <v>106</v>
      </c>
      <c r="B44" s="213">
        <v>-450918</v>
      </c>
      <c r="C44" s="213">
        <v>69104</v>
      </c>
      <c r="D44" s="108"/>
    </row>
    <row r="45" spans="1:4" ht="29.25" x14ac:dyDescent="0.25">
      <c r="A45" s="139" t="s">
        <v>107</v>
      </c>
      <c r="B45" s="140">
        <f>B31+B37+B43+B44</f>
        <v>-1668547</v>
      </c>
      <c r="C45" s="140">
        <f>C31+C37+C43+C44</f>
        <v>-731219</v>
      </c>
      <c r="D45" s="135"/>
    </row>
    <row r="46" spans="1:4" ht="28.5" x14ac:dyDescent="0.2">
      <c r="A46" s="139" t="s">
        <v>198</v>
      </c>
      <c r="B46" s="213">
        <v>10320314</v>
      </c>
      <c r="C46" s="213">
        <v>5013592</v>
      </c>
      <c r="D46" s="135"/>
    </row>
    <row r="47" spans="1:4" ht="15" x14ac:dyDescent="0.25">
      <c r="A47" s="104" t="s">
        <v>108</v>
      </c>
      <c r="B47" s="141">
        <f>SUM(B45:B46)</f>
        <v>8651767</v>
      </c>
      <c r="C47" s="141">
        <f>SUM(C45:C46)</f>
        <v>4282373</v>
      </c>
      <c r="D47" s="135"/>
    </row>
    <row r="48" spans="1:4" x14ac:dyDescent="0.2">
      <c r="D48" s="111"/>
    </row>
    <row r="49" spans="1:5" x14ac:dyDescent="0.2">
      <c r="D49" s="111"/>
    </row>
    <row r="50" spans="1:5" x14ac:dyDescent="0.2">
      <c r="D50" s="142"/>
    </row>
    <row r="51" spans="1:5" x14ac:dyDescent="0.2">
      <c r="A51" s="3" t="s">
        <v>31</v>
      </c>
      <c r="B51" s="3"/>
      <c r="C51" s="3" t="s">
        <v>58</v>
      </c>
      <c r="D51" s="142"/>
    </row>
    <row r="52" spans="1:5" x14ac:dyDescent="0.2">
      <c r="A52" s="143"/>
      <c r="B52" s="3"/>
      <c r="C52" s="3"/>
      <c r="D52" s="135"/>
    </row>
    <row r="53" spans="1:5" ht="15" x14ac:dyDescent="0.2">
      <c r="A53" s="143"/>
      <c r="B53" s="3"/>
      <c r="C53" s="3"/>
      <c r="E53" s="108"/>
    </row>
    <row r="54" spans="1:5" x14ac:dyDescent="0.2">
      <c r="A54" s="143" t="s">
        <v>46</v>
      </c>
      <c r="B54" s="3"/>
      <c r="C54" s="3" t="s">
        <v>47</v>
      </c>
      <c r="E54" s="144"/>
    </row>
    <row r="55" spans="1:5" x14ac:dyDescent="0.2">
      <c r="A55" s="3"/>
      <c r="B55" s="3"/>
      <c r="C55" s="3"/>
      <c r="E55" s="144"/>
    </row>
    <row r="56" spans="1:5" x14ac:dyDescent="0.2">
      <c r="E56" s="144"/>
    </row>
  </sheetData>
  <mergeCells count="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workbookViewId="0">
      <selection activeCell="A23" sqref="A23"/>
    </sheetView>
  </sheetViews>
  <sheetFormatPr defaultRowHeight="12.75" x14ac:dyDescent="0.2"/>
  <cols>
    <col min="1" max="1" width="35.140625" customWidth="1"/>
    <col min="2" max="2" width="19.28515625" bestFit="1" customWidth="1"/>
    <col min="3" max="3" width="17.7109375" bestFit="1" customWidth="1"/>
    <col min="4" max="4" width="21.85546875" customWidth="1"/>
    <col min="5" max="5" width="11.28515625" customWidth="1"/>
    <col min="7" max="7" width="32.28515625" customWidth="1"/>
    <col min="8" max="8" width="12.7109375" customWidth="1"/>
    <col min="9" max="9" width="19.28515625" customWidth="1"/>
    <col min="10" max="10" width="13.140625" customWidth="1"/>
    <col min="11" max="11" width="22.140625" customWidth="1"/>
    <col min="12" max="12" width="14" customWidth="1"/>
    <col min="257" max="257" width="34" customWidth="1"/>
    <col min="258" max="258" width="15.42578125" customWidth="1"/>
    <col min="259" max="259" width="13.85546875" customWidth="1"/>
    <col min="260" max="260" width="21.85546875" customWidth="1"/>
    <col min="261" max="261" width="11.28515625" customWidth="1"/>
    <col min="263" max="263" width="32.28515625" customWidth="1"/>
    <col min="264" max="264" width="12.7109375" customWidth="1"/>
    <col min="265" max="265" width="19.28515625" customWidth="1"/>
    <col min="266" max="266" width="13.140625" customWidth="1"/>
    <col min="267" max="267" width="22.140625" customWidth="1"/>
    <col min="268" max="268" width="14" customWidth="1"/>
    <col min="513" max="513" width="34" customWidth="1"/>
    <col min="514" max="514" width="15.42578125" customWidth="1"/>
    <col min="515" max="515" width="13.85546875" customWidth="1"/>
    <col min="516" max="516" width="21.85546875" customWidth="1"/>
    <col min="517" max="517" width="11.28515625" customWidth="1"/>
    <col min="519" max="519" width="32.28515625" customWidth="1"/>
    <col min="520" max="520" width="12.7109375" customWidth="1"/>
    <col min="521" max="521" width="19.28515625" customWidth="1"/>
    <col min="522" max="522" width="13.140625" customWidth="1"/>
    <col min="523" max="523" width="22.140625" customWidth="1"/>
    <col min="524" max="524" width="14" customWidth="1"/>
    <col min="769" max="769" width="34" customWidth="1"/>
    <col min="770" max="770" width="15.42578125" customWidth="1"/>
    <col min="771" max="771" width="13.85546875" customWidth="1"/>
    <col min="772" max="772" width="21.85546875" customWidth="1"/>
    <col min="773" max="773" width="11.28515625" customWidth="1"/>
    <col min="775" max="775" width="32.28515625" customWidth="1"/>
    <col min="776" max="776" width="12.7109375" customWidth="1"/>
    <col min="777" max="777" width="19.28515625" customWidth="1"/>
    <col min="778" max="778" width="13.140625" customWidth="1"/>
    <col min="779" max="779" width="22.140625" customWidth="1"/>
    <col min="780" max="780" width="14" customWidth="1"/>
    <col min="1025" max="1025" width="34" customWidth="1"/>
    <col min="1026" max="1026" width="15.42578125" customWidth="1"/>
    <col min="1027" max="1027" width="13.85546875" customWidth="1"/>
    <col min="1028" max="1028" width="21.85546875" customWidth="1"/>
    <col min="1029" max="1029" width="11.28515625" customWidth="1"/>
    <col min="1031" max="1031" width="32.28515625" customWidth="1"/>
    <col min="1032" max="1032" width="12.7109375" customWidth="1"/>
    <col min="1033" max="1033" width="19.28515625" customWidth="1"/>
    <col min="1034" max="1034" width="13.140625" customWidth="1"/>
    <col min="1035" max="1035" width="22.140625" customWidth="1"/>
    <col min="1036" max="1036" width="14" customWidth="1"/>
    <col min="1281" max="1281" width="34" customWidth="1"/>
    <col min="1282" max="1282" width="15.42578125" customWidth="1"/>
    <col min="1283" max="1283" width="13.85546875" customWidth="1"/>
    <col min="1284" max="1284" width="21.85546875" customWidth="1"/>
    <col min="1285" max="1285" width="11.28515625" customWidth="1"/>
    <col min="1287" max="1287" width="32.28515625" customWidth="1"/>
    <col min="1288" max="1288" width="12.7109375" customWidth="1"/>
    <col min="1289" max="1289" width="19.28515625" customWidth="1"/>
    <col min="1290" max="1290" width="13.140625" customWidth="1"/>
    <col min="1291" max="1291" width="22.140625" customWidth="1"/>
    <col min="1292" max="1292" width="14" customWidth="1"/>
    <col min="1537" max="1537" width="34" customWidth="1"/>
    <col min="1538" max="1538" width="15.42578125" customWidth="1"/>
    <col min="1539" max="1539" width="13.85546875" customWidth="1"/>
    <col min="1540" max="1540" width="21.85546875" customWidth="1"/>
    <col min="1541" max="1541" width="11.28515625" customWidth="1"/>
    <col min="1543" max="1543" width="32.28515625" customWidth="1"/>
    <col min="1544" max="1544" width="12.7109375" customWidth="1"/>
    <col min="1545" max="1545" width="19.28515625" customWidth="1"/>
    <col min="1546" max="1546" width="13.140625" customWidth="1"/>
    <col min="1547" max="1547" width="22.140625" customWidth="1"/>
    <col min="1548" max="1548" width="14" customWidth="1"/>
    <col min="1793" max="1793" width="34" customWidth="1"/>
    <col min="1794" max="1794" width="15.42578125" customWidth="1"/>
    <col min="1795" max="1795" width="13.85546875" customWidth="1"/>
    <col min="1796" max="1796" width="21.85546875" customWidth="1"/>
    <col min="1797" max="1797" width="11.28515625" customWidth="1"/>
    <col min="1799" max="1799" width="32.28515625" customWidth="1"/>
    <col min="1800" max="1800" width="12.7109375" customWidth="1"/>
    <col min="1801" max="1801" width="19.28515625" customWidth="1"/>
    <col min="1802" max="1802" width="13.140625" customWidth="1"/>
    <col min="1803" max="1803" width="22.140625" customWidth="1"/>
    <col min="1804" max="1804" width="14" customWidth="1"/>
    <col min="2049" max="2049" width="34" customWidth="1"/>
    <col min="2050" max="2050" width="15.42578125" customWidth="1"/>
    <col min="2051" max="2051" width="13.85546875" customWidth="1"/>
    <col min="2052" max="2052" width="21.85546875" customWidth="1"/>
    <col min="2053" max="2053" width="11.28515625" customWidth="1"/>
    <col min="2055" max="2055" width="32.28515625" customWidth="1"/>
    <col min="2056" max="2056" width="12.7109375" customWidth="1"/>
    <col min="2057" max="2057" width="19.28515625" customWidth="1"/>
    <col min="2058" max="2058" width="13.140625" customWidth="1"/>
    <col min="2059" max="2059" width="22.140625" customWidth="1"/>
    <col min="2060" max="2060" width="14" customWidth="1"/>
    <col min="2305" max="2305" width="34" customWidth="1"/>
    <col min="2306" max="2306" width="15.42578125" customWidth="1"/>
    <col min="2307" max="2307" width="13.85546875" customWidth="1"/>
    <col min="2308" max="2308" width="21.85546875" customWidth="1"/>
    <col min="2309" max="2309" width="11.28515625" customWidth="1"/>
    <col min="2311" max="2311" width="32.28515625" customWidth="1"/>
    <col min="2312" max="2312" width="12.7109375" customWidth="1"/>
    <col min="2313" max="2313" width="19.28515625" customWidth="1"/>
    <col min="2314" max="2314" width="13.140625" customWidth="1"/>
    <col min="2315" max="2315" width="22.140625" customWidth="1"/>
    <col min="2316" max="2316" width="14" customWidth="1"/>
    <col min="2561" max="2561" width="34" customWidth="1"/>
    <col min="2562" max="2562" width="15.42578125" customWidth="1"/>
    <col min="2563" max="2563" width="13.85546875" customWidth="1"/>
    <col min="2564" max="2564" width="21.85546875" customWidth="1"/>
    <col min="2565" max="2565" width="11.28515625" customWidth="1"/>
    <col min="2567" max="2567" width="32.28515625" customWidth="1"/>
    <col min="2568" max="2568" width="12.7109375" customWidth="1"/>
    <col min="2569" max="2569" width="19.28515625" customWidth="1"/>
    <col min="2570" max="2570" width="13.140625" customWidth="1"/>
    <col min="2571" max="2571" width="22.140625" customWidth="1"/>
    <col min="2572" max="2572" width="14" customWidth="1"/>
    <col min="2817" max="2817" width="34" customWidth="1"/>
    <col min="2818" max="2818" width="15.42578125" customWidth="1"/>
    <col min="2819" max="2819" width="13.85546875" customWidth="1"/>
    <col min="2820" max="2820" width="21.85546875" customWidth="1"/>
    <col min="2821" max="2821" width="11.28515625" customWidth="1"/>
    <col min="2823" max="2823" width="32.28515625" customWidth="1"/>
    <col min="2824" max="2824" width="12.7109375" customWidth="1"/>
    <col min="2825" max="2825" width="19.28515625" customWidth="1"/>
    <col min="2826" max="2826" width="13.140625" customWidth="1"/>
    <col min="2827" max="2827" width="22.140625" customWidth="1"/>
    <col min="2828" max="2828" width="14" customWidth="1"/>
    <col min="3073" max="3073" width="34" customWidth="1"/>
    <col min="3074" max="3074" width="15.42578125" customWidth="1"/>
    <col min="3075" max="3075" width="13.85546875" customWidth="1"/>
    <col min="3076" max="3076" width="21.85546875" customWidth="1"/>
    <col min="3077" max="3077" width="11.28515625" customWidth="1"/>
    <col min="3079" max="3079" width="32.28515625" customWidth="1"/>
    <col min="3080" max="3080" width="12.7109375" customWidth="1"/>
    <col min="3081" max="3081" width="19.28515625" customWidth="1"/>
    <col min="3082" max="3082" width="13.140625" customWidth="1"/>
    <col min="3083" max="3083" width="22.140625" customWidth="1"/>
    <col min="3084" max="3084" width="14" customWidth="1"/>
    <col min="3329" max="3329" width="34" customWidth="1"/>
    <col min="3330" max="3330" width="15.42578125" customWidth="1"/>
    <col min="3331" max="3331" width="13.85546875" customWidth="1"/>
    <col min="3332" max="3332" width="21.85546875" customWidth="1"/>
    <col min="3333" max="3333" width="11.28515625" customWidth="1"/>
    <col min="3335" max="3335" width="32.28515625" customWidth="1"/>
    <col min="3336" max="3336" width="12.7109375" customWidth="1"/>
    <col min="3337" max="3337" width="19.28515625" customWidth="1"/>
    <col min="3338" max="3338" width="13.140625" customWidth="1"/>
    <col min="3339" max="3339" width="22.140625" customWidth="1"/>
    <col min="3340" max="3340" width="14" customWidth="1"/>
    <col min="3585" max="3585" width="34" customWidth="1"/>
    <col min="3586" max="3586" width="15.42578125" customWidth="1"/>
    <col min="3587" max="3587" width="13.85546875" customWidth="1"/>
    <col min="3588" max="3588" width="21.85546875" customWidth="1"/>
    <col min="3589" max="3589" width="11.28515625" customWidth="1"/>
    <col min="3591" max="3591" width="32.28515625" customWidth="1"/>
    <col min="3592" max="3592" width="12.7109375" customWidth="1"/>
    <col min="3593" max="3593" width="19.28515625" customWidth="1"/>
    <col min="3594" max="3594" width="13.140625" customWidth="1"/>
    <col min="3595" max="3595" width="22.140625" customWidth="1"/>
    <col min="3596" max="3596" width="14" customWidth="1"/>
    <col min="3841" max="3841" width="34" customWidth="1"/>
    <col min="3842" max="3842" width="15.42578125" customWidth="1"/>
    <col min="3843" max="3843" width="13.85546875" customWidth="1"/>
    <col min="3844" max="3844" width="21.85546875" customWidth="1"/>
    <col min="3845" max="3845" width="11.28515625" customWidth="1"/>
    <col min="3847" max="3847" width="32.28515625" customWidth="1"/>
    <col min="3848" max="3848" width="12.7109375" customWidth="1"/>
    <col min="3849" max="3849" width="19.28515625" customWidth="1"/>
    <col min="3850" max="3850" width="13.140625" customWidth="1"/>
    <col min="3851" max="3851" width="22.140625" customWidth="1"/>
    <col min="3852" max="3852" width="14" customWidth="1"/>
    <col min="4097" max="4097" width="34" customWidth="1"/>
    <col min="4098" max="4098" width="15.42578125" customWidth="1"/>
    <col min="4099" max="4099" width="13.85546875" customWidth="1"/>
    <col min="4100" max="4100" width="21.85546875" customWidth="1"/>
    <col min="4101" max="4101" width="11.28515625" customWidth="1"/>
    <col min="4103" max="4103" width="32.28515625" customWidth="1"/>
    <col min="4104" max="4104" width="12.7109375" customWidth="1"/>
    <col min="4105" max="4105" width="19.28515625" customWidth="1"/>
    <col min="4106" max="4106" width="13.140625" customWidth="1"/>
    <col min="4107" max="4107" width="22.140625" customWidth="1"/>
    <col min="4108" max="4108" width="14" customWidth="1"/>
    <col min="4353" max="4353" width="34" customWidth="1"/>
    <col min="4354" max="4354" width="15.42578125" customWidth="1"/>
    <col min="4355" max="4355" width="13.85546875" customWidth="1"/>
    <col min="4356" max="4356" width="21.85546875" customWidth="1"/>
    <col min="4357" max="4357" width="11.28515625" customWidth="1"/>
    <col min="4359" max="4359" width="32.28515625" customWidth="1"/>
    <col min="4360" max="4360" width="12.7109375" customWidth="1"/>
    <col min="4361" max="4361" width="19.28515625" customWidth="1"/>
    <col min="4362" max="4362" width="13.140625" customWidth="1"/>
    <col min="4363" max="4363" width="22.140625" customWidth="1"/>
    <col min="4364" max="4364" width="14" customWidth="1"/>
    <col min="4609" max="4609" width="34" customWidth="1"/>
    <col min="4610" max="4610" width="15.42578125" customWidth="1"/>
    <col min="4611" max="4611" width="13.85546875" customWidth="1"/>
    <col min="4612" max="4612" width="21.85546875" customWidth="1"/>
    <col min="4613" max="4613" width="11.28515625" customWidth="1"/>
    <col min="4615" max="4615" width="32.28515625" customWidth="1"/>
    <col min="4616" max="4616" width="12.7109375" customWidth="1"/>
    <col min="4617" max="4617" width="19.28515625" customWidth="1"/>
    <col min="4618" max="4618" width="13.140625" customWidth="1"/>
    <col min="4619" max="4619" width="22.140625" customWidth="1"/>
    <col min="4620" max="4620" width="14" customWidth="1"/>
    <col min="4865" max="4865" width="34" customWidth="1"/>
    <col min="4866" max="4866" width="15.42578125" customWidth="1"/>
    <col min="4867" max="4867" width="13.85546875" customWidth="1"/>
    <col min="4868" max="4868" width="21.85546875" customWidth="1"/>
    <col min="4869" max="4869" width="11.28515625" customWidth="1"/>
    <col min="4871" max="4871" width="32.28515625" customWidth="1"/>
    <col min="4872" max="4872" width="12.7109375" customWidth="1"/>
    <col min="4873" max="4873" width="19.28515625" customWidth="1"/>
    <col min="4874" max="4874" width="13.140625" customWidth="1"/>
    <col min="4875" max="4875" width="22.140625" customWidth="1"/>
    <col min="4876" max="4876" width="14" customWidth="1"/>
    <col min="5121" max="5121" width="34" customWidth="1"/>
    <col min="5122" max="5122" width="15.42578125" customWidth="1"/>
    <col min="5123" max="5123" width="13.85546875" customWidth="1"/>
    <col min="5124" max="5124" width="21.85546875" customWidth="1"/>
    <col min="5125" max="5125" width="11.28515625" customWidth="1"/>
    <col min="5127" max="5127" width="32.28515625" customWidth="1"/>
    <col min="5128" max="5128" width="12.7109375" customWidth="1"/>
    <col min="5129" max="5129" width="19.28515625" customWidth="1"/>
    <col min="5130" max="5130" width="13.140625" customWidth="1"/>
    <col min="5131" max="5131" width="22.140625" customWidth="1"/>
    <col min="5132" max="5132" width="14" customWidth="1"/>
    <col min="5377" max="5377" width="34" customWidth="1"/>
    <col min="5378" max="5378" width="15.42578125" customWidth="1"/>
    <col min="5379" max="5379" width="13.85546875" customWidth="1"/>
    <col min="5380" max="5380" width="21.85546875" customWidth="1"/>
    <col min="5381" max="5381" width="11.28515625" customWidth="1"/>
    <col min="5383" max="5383" width="32.28515625" customWidth="1"/>
    <col min="5384" max="5384" width="12.7109375" customWidth="1"/>
    <col min="5385" max="5385" width="19.28515625" customWidth="1"/>
    <col min="5386" max="5386" width="13.140625" customWidth="1"/>
    <col min="5387" max="5387" width="22.140625" customWidth="1"/>
    <col min="5388" max="5388" width="14" customWidth="1"/>
    <col min="5633" max="5633" width="34" customWidth="1"/>
    <col min="5634" max="5634" width="15.42578125" customWidth="1"/>
    <col min="5635" max="5635" width="13.85546875" customWidth="1"/>
    <col min="5636" max="5636" width="21.85546875" customWidth="1"/>
    <col min="5637" max="5637" width="11.28515625" customWidth="1"/>
    <col min="5639" max="5639" width="32.28515625" customWidth="1"/>
    <col min="5640" max="5640" width="12.7109375" customWidth="1"/>
    <col min="5641" max="5641" width="19.28515625" customWidth="1"/>
    <col min="5642" max="5642" width="13.140625" customWidth="1"/>
    <col min="5643" max="5643" width="22.140625" customWidth="1"/>
    <col min="5644" max="5644" width="14" customWidth="1"/>
    <col min="5889" max="5889" width="34" customWidth="1"/>
    <col min="5890" max="5890" width="15.42578125" customWidth="1"/>
    <col min="5891" max="5891" width="13.85546875" customWidth="1"/>
    <col min="5892" max="5892" width="21.85546875" customWidth="1"/>
    <col min="5893" max="5893" width="11.28515625" customWidth="1"/>
    <col min="5895" max="5895" width="32.28515625" customWidth="1"/>
    <col min="5896" max="5896" width="12.7109375" customWidth="1"/>
    <col min="5897" max="5897" width="19.28515625" customWidth="1"/>
    <col min="5898" max="5898" width="13.140625" customWidth="1"/>
    <col min="5899" max="5899" width="22.140625" customWidth="1"/>
    <col min="5900" max="5900" width="14" customWidth="1"/>
    <col min="6145" max="6145" width="34" customWidth="1"/>
    <col min="6146" max="6146" width="15.42578125" customWidth="1"/>
    <col min="6147" max="6147" width="13.85546875" customWidth="1"/>
    <col min="6148" max="6148" width="21.85546875" customWidth="1"/>
    <col min="6149" max="6149" width="11.28515625" customWidth="1"/>
    <col min="6151" max="6151" width="32.28515625" customWidth="1"/>
    <col min="6152" max="6152" width="12.7109375" customWidth="1"/>
    <col min="6153" max="6153" width="19.28515625" customWidth="1"/>
    <col min="6154" max="6154" width="13.140625" customWidth="1"/>
    <col min="6155" max="6155" width="22.140625" customWidth="1"/>
    <col min="6156" max="6156" width="14" customWidth="1"/>
    <col min="6401" max="6401" width="34" customWidth="1"/>
    <col min="6402" max="6402" width="15.42578125" customWidth="1"/>
    <col min="6403" max="6403" width="13.85546875" customWidth="1"/>
    <col min="6404" max="6404" width="21.85546875" customWidth="1"/>
    <col min="6405" max="6405" width="11.28515625" customWidth="1"/>
    <col min="6407" max="6407" width="32.28515625" customWidth="1"/>
    <col min="6408" max="6408" width="12.7109375" customWidth="1"/>
    <col min="6409" max="6409" width="19.28515625" customWidth="1"/>
    <col min="6410" max="6410" width="13.140625" customWidth="1"/>
    <col min="6411" max="6411" width="22.140625" customWidth="1"/>
    <col min="6412" max="6412" width="14" customWidth="1"/>
    <col min="6657" max="6657" width="34" customWidth="1"/>
    <col min="6658" max="6658" width="15.42578125" customWidth="1"/>
    <col min="6659" max="6659" width="13.85546875" customWidth="1"/>
    <col min="6660" max="6660" width="21.85546875" customWidth="1"/>
    <col min="6661" max="6661" width="11.28515625" customWidth="1"/>
    <col min="6663" max="6663" width="32.28515625" customWidth="1"/>
    <col min="6664" max="6664" width="12.7109375" customWidth="1"/>
    <col min="6665" max="6665" width="19.28515625" customWidth="1"/>
    <col min="6666" max="6666" width="13.140625" customWidth="1"/>
    <col min="6667" max="6667" width="22.140625" customWidth="1"/>
    <col min="6668" max="6668" width="14" customWidth="1"/>
    <col min="6913" max="6913" width="34" customWidth="1"/>
    <col min="6914" max="6914" width="15.42578125" customWidth="1"/>
    <col min="6915" max="6915" width="13.85546875" customWidth="1"/>
    <col min="6916" max="6916" width="21.85546875" customWidth="1"/>
    <col min="6917" max="6917" width="11.28515625" customWidth="1"/>
    <col min="6919" max="6919" width="32.28515625" customWidth="1"/>
    <col min="6920" max="6920" width="12.7109375" customWidth="1"/>
    <col min="6921" max="6921" width="19.28515625" customWidth="1"/>
    <col min="6922" max="6922" width="13.140625" customWidth="1"/>
    <col min="6923" max="6923" width="22.140625" customWidth="1"/>
    <col min="6924" max="6924" width="14" customWidth="1"/>
    <col min="7169" max="7169" width="34" customWidth="1"/>
    <col min="7170" max="7170" width="15.42578125" customWidth="1"/>
    <col min="7171" max="7171" width="13.85546875" customWidth="1"/>
    <col min="7172" max="7172" width="21.85546875" customWidth="1"/>
    <col min="7173" max="7173" width="11.28515625" customWidth="1"/>
    <col min="7175" max="7175" width="32.28515625" customWidth="1"/>
    <col min="7176" max="7176" width="12.7109375" customWidth="1"/>
    <col min="7177" max="7177" width="19.28515625" customWidth="1"/>
    <col min="7178" max="7178" width="13.140625" customWidth="1"/>
    <col min="7179" max="7179" width="22.140625" customWidth="1"/>
    <col min="7180" max="7180" width="14" customWidth="1"/>
    <col min="7425" max="7425" width="34" customWidth="1"/>
    <col min="7426" max="7426" width="15.42578125" customWidth="1"/>
    <col min="7427" max="7427" width="13.85546875" customWidth="1"/>
    <col min="7428" max="7428" width="21.85546875" customWidth="1"/>
    <col min="7429" max="7429" width="11.28515625" customWidth="1"/>
    <col min="7431" max="7431" width="32.28515625" customWidth="1"/>
    <col min="7432" max="7432" width="12.7109375" customWidth="1"/>
    <col min="7433" max="7433" width="19.28515625" customWidth="1"/>
    <col min="7434" max="7434" width="13.140625" customWidth="1"/>
    <col min="7435" max="7435" width="22.140625" customWidth="1"/>
    <col min="7436" max="7436" width="14" customWidth="1"/>
    <col min="7681" max="7681" width="34" customWidth="1"/>
    <col min="7682" max="7682" width="15.42578125" customWidth="1"/>
    <col min="7683" max="7683" width="13.85546875" customWidth="1"/>
    <col min="7684" max="7684" width="21.85546875" customWidth="1"/>
    <col min="7685" max="7685" width="11.28515625" customWidth="1"/>
    <col min="7687" max="7687" width="32.28515625" customWidth="1"/>
    <col min="7688" max="7688" width="12.7109375" customWidth="1"/>
    <col min="7689" max="7689" width="19.28515625" customWidth="1"/>
    <col min="7690" max="7690" width="13.140625" customWidth="1"/>
    <col min="7691" max="7691" width="22.140625" customWidth="1"/>
    <col min="7692" max="7692" width="14" customWidth="1"/>
    <col min="7937" max="7937" width="34" customWidth="1"/>
    <col min="7938" max="7938" width="15.42578125" customWidth="1"/>
    <col min="7939" max="7939" width="13.85546875" customWidth="1"/>
    <col min="7940" max="7940" width="21.85546875" customWidth="1"/>
    <col min="7941" max="7941" width="11.28515625" customWidth="1"/>
    <col min="7943" max="7943" width="32.28515625" customWidth="1"/>
    <col min="7944" max="7944" width="12.7109375" customWidth="1"/>
    <col min="7945" max="7945" width="19.28515625" customWidth="1"/>
    <col min="7946" max="7946" width="13.140625" customWidth="1"/>
    <col min="7947" max="7947" width="22.140625" customWidth="1"/>
    <col min="7948" max="7948" width="14" customWidth="1"/>
    <col min="8193" max="8193" width="34" customWidth="1"/>
    <col min="8194" max="8194" width="15.42578125" customWidth="1"/>
    <col min="8195" max="8195" width="13.85546875" customWidth="1"/>
    <col min="8196" max="8196" width="21.85546875" customWidth="1"/>
    <col min="8197" max="8197" width="11.28515625" customWidth="1"/>
    <col min="8199" max="8199" width="32.28515625" customWidth="1"/>
    <col min="8200" max="8200" width="12.7109375" customWidth="1"/>
    <col min="8201" max="8201" width="19.28515625" customWidth="1"/>
    <col min="8202" max="8202" width="13.140625" customWidth="1"/>
    <col min="8203" max="8203" width="22.140625" customWidth="1"/>
    <col min="8204" max="8204" width="14" customWidth="1"/>
    <col min="8449" max="8449" width="34" customWidth="1"/>
    <col min="8450" max="8450" width="15.42578125" customWidth="1"/>
    <col min="8451" max="8451" width="13.85546875" customWidth="1"/>
    <col min="8452" max="8452" width="21.85546875" customWidth="1"/>
    <col min="8453" max="8453" width="11.28515625" customWidth="1"/>
    <col min="8455" max="8455" width="32.28515625" customWidth="1"/>
    <col min="8456" max="8456" width="12.7109375" customWidth="1"/>
    <col min="8457" max="8457" width="19.28515625" customWidth="1"/>
    <col min="8458" max="8458" width="13.140625" customWidth="1"/>
    <col min="8459" max="8459" width="22.140625" customWidth="1"/>
    <col min="8460" max="8460" width="14" customWidth="1"/>
    <col min="8705" max="8705" width="34" customWidth="1"/>
    <col min="8706" max="8706" width="15.42578125" customWidth="1"/>
    <col min="8707" max="8707" width="13.85546875" customWidth="1"/>
    <col min="8708" max="8708" width="21.85546875" customWidth="1"/>
    <col min="8709" max="8709" width="11.28515625" customWidth="1"/>
    <col min="8711" max="8711" width="32.28515625" customWidth="1"/>
    <col min="8712" max="8712" width="12.7109375" customWidth="1"/>
    <col min="8713" max="8713" width="19.28515625" customWidth="1"/>
    <col min="8714" max="8714" width="13.140625" customWidth="1"/>
    <col min="8715" max="8715" width="22.140625" customWidth="1"/>
    <col min="8716" max="8716" width="14" customWidth="1"/>
    <col min="8961" max="8961" width="34" customWidth="1"/>
    <col min="8962" max="8962" width="15.42578125" customWidth="1"/>
    <col min="8963" max="8963" width="13.85546875" customWidth="1"/>
    <col min="8964" max="8964" width="21.85546875" customWidth="1"/>
    <col min="8965" max="8965" width="11.28515625" customWidth="1"/>
    <col min="8967" max="8967" width="32.28515625" customWidth="1"/>
    <col min="8968" max="8968" width="12.7109375" customWidth="1"/>
    <col min="8969" max="8969" width="19.28515625" customWidth="1"/>
    <col min="8970" max="8970" width="13.140625" customWidth="1"/>
    <col min="8971" max="8971" width="22.140625" customWidth="1"/>
    <col min="8972" max="8972" width="14" customWidth="1"/>
    <col min="9217" max="9217" width="34" customWidth="1"/>
    <col min="9218" max="9218" width="15.42578125" customWidth="1"/>
    <col min="9219" max="9219" width="13.85546875" customWidth="1"/>
    <col min="9220" max="9220" width="21.85546875" customWidth="1"/>
    <col min="9221" max="9221" width="11.28515625" customWidth="1"/>
    <col min="9223" max="9223" width="32.28515625" customWidth="1"/>
    <col min="9224" max="9224" width="12.7109375" customWidth="1"/>
    <col min="9225" max="9225" width="19.28515625" customWidth="1"/>
    <col min="9226" max="9226" width="13.140625" customWidth="1"/>
    <col min="9227" max="9227" width="22.140625" customWidth="1"/>
    <col min="9228" max="9228" width="14" customWidth="1"/>
    <col min="9473" max="9473" width="34" customWidth="1"/>
    <col min="9474" max="9474" width="15.42578125" customWidth="1"/>
    <col min="9475" max="9475" width="13.85546875" customWidth="1"/>
    <col min="9476" max="9476" width="21.85546875" customWidth="1"/>
    <col min="9477" max="9477" width="11.28515625" customWidth="1"/>
    <col min="9479" max="9479" width="32.28515625" customWidth="1"/>
    <col min="9480" max="9480" width="12.7109375" customWidth="1"/>
    <col min="9481" max="9481" width="19.28515625" customWidth="1"/>
    <col min="9482" max="9482" width="13.140625" customWidth="1"/>
    <col min="9483" max="9483" width="22.140625" customWidth="1"/>
    <col min="9484" max="9484" width="14" customWidth="1"/>
    <col min="9729" max="9729" width="34" customWidth="1"/>
    <col min="9730" max="9730" width="15.42578125" customWidth="1"/>
    <col min="9731" max="9731" width="13.85546875" customWidth="1"/>
    <col min="9732" max="9732" width="21.85546875" customWidth="1"/>
    <col min="9733" max="9733" width="11.28515625" customWidth="1"/>
    <col min="9735" max="9735" width="32.28515625" customWidth="1"/>
    <col min="9736" max="9736" width="12.7109375" customWidth="1"/>
    <col min="9737" max="9737" width="19.28515625" customWidth="1"/>
    <col min="9738" max="9738" width="13.140625" customWidth="1"/>
    <col min="9739" max="9739" width="22.140625" customWidth="1"/>
    <col min="9740" max="9740" width="14" customWidth="1"/>
    <col min="9985" max="9985" width="34" customWidth="1"/>
    <col min="9986" max="9986" width="15.42578125" customWidth="1"/>
    <col min="9987" max="9987" width="13.85546875" customWidth="1"/>
    <col min="9988" max="9988" width="21.85546875" customWidth="1"/>
    <col min="9989" max="9989" width="11.28515625" customWidth="1"/>
    <col min="9991" max="9991" width="32.28515625" customWidth="1"/>
    <col min="9992" max="9992" width="12.7109375" customWidth="1"/>
    <col min="9993" max="9993" width="19.28515625" customWidth="1"/>
    <col min="9994" max="9994" width="13.140625" customWidth="1"/>
    <col min="9995" max="9995" width="22.140625" customWidth="1"/>
    <col min="9996" max="9996" width="14" customWidth="1"/>
    <col min="10241" max="10241" width="34" customWidth="1"/>
    <col min="10242" max="10242" width="15.42578125" customWidth="1"/>
    <col min="10243" max="10243" width="13.85546875" customWidth="1"/>
    <col min="10244" max="10244" width="21.85546875" customWidth="1"/>
    <col min="10245" max="10245" width="11.28515625" customWidth="1"/>
    <col min="10247" max="10247" width="32.28515625" customWidth="1"/>
    <col min="10248" max="10248" width="12.7109375" customWidth="1"/>
    <col min="10249" max="10249" width="19.28515625" customWidth="1"/>
    <col min="10250" max="10250" width="13.140625" customWidth="1"/>
    <col min="10251" max="10251" width="22.140625" customWidth="1"/>
    <col min="10252" max="10252" width="14" customWidth="1"/>
    <col min="10497" max="10497" width="34" customWidth="1"/>
    <col min="10498" max="10498" width="15.42578125" customWidth="1"/>
    <col min="10499" max="10499" width="13.85546875" customWidth="1"/>
    <col min="10500" max="10500" width="21.85546875" customWidth="1"/>
    <col min="10501" max="10501" width="11.28515625" customWidth="1"/>
    <col min="10503" max="10503" width="32.28515625" customWidth="1"/>
    <col min="10504" max="10504" width="12.7109375" customWidth="1"/>
    <col min="10505" max="10505" width="19.28515625" customWidth="1"/>
    <col min="10506" max="10506" width="13.140625" customWidth="1"/>
    <col min="10507" max="10507" width="22.140625" customWidth="1"/>
    <col min="10508" max="10508" width="14" customWidth="1"/>
    <col min="10753" max="10753" width="34" customWidth="1"/>
    <col min="10754" max="10754" width="15.42578125" customWidth="1"/>
    <col min="10755" max="10755" width="13.85546875" customWidth="1"/>
    <col min="10756" max="10756" width="21.85546875" customWidth="1"/>
    <col min="10757" max="10757" width="11.28515625" customWidth="1"/>
    <col min="10759" max="10759" width="32.28515625" customWidth="1"/>
    <col min="10760" max="10760" width="12.7109375" customWidth="1"/>
    <col min="10761" max="10761" width="19.28515625" customWidth="1"/>
    <col min="10762" max="10762" width="13.140625" customWidth="1"/>
    <col min="10763" max="10763" width="22.140625" customWidth="1"/>
    <col min="10764" max="10764" width="14" customWidth="1"/>
    <col min="11009" max="11009" width="34" customWidth="1"/>
    <col min="11010" max="11010" width="15.42578125" customWidth="1"/>
    <col min="11011" max="11011" width="13.85546875" customWidth="1"/>
    <col min="11012" max="11012" width="21.85546875" customWidth="1"/>
    <col min="11013" max="11013" width="11.28515625" customWidth="1"/>
    <col min="11015" max="11015" width="32.28515625" customWidth="1"/>
    <col min="11016" max="11016" width="12.7109375" customWidth="1"/>
    <col min="11017" max="11017" width="19.28515625" customWidth="1"/>
    <col min="11018" max="11018" width="13.140625" customWidth="1"/>
    <col min="11019" max="11019" width="22.140625" customWidth="1"/>
    <col min="11020" max="11020" width="14" customWidth="1"/>
    <col min="11265" max="11265" width="34" customWidth="1"/>
    <col min="11266" max="11266" width="15.42578125" customWidth="1"/>
    <col min="11267" max="11267" width="13.85546875" customWidth="1"/>
    <col min="11268" max="11268" width="21.85546875" customWidth="1"/>
    <col min="11269" max="11269" width="11.28515625" customWidth="1"/>
    <col min="11271" max="11271" width="32.28515625" customWidth="1"/>
    <col min="11272" max="11272" width="12.7109375" customWidth="1"/>
    <col min="11273" max="11273" width="19.28515625" customWidth="1"/>
    <col min="11274" max="11274" width="13.140625" customWidth="1"/>
    <col min="11275" max="11275" width="22.140625" customWidth="1"/>
    <col min="11276" max="11276" width="14" customWidth="1"/>
    <col min="11521" max="11521" width="34" customWidth="1"/>
    <col min="11522" max="11522" width="15.42578125" customWidth="1"/>
    <col min="11523" max="11523" width="13.85546875" customWidth="1"/>
    <col min="11524" max="11524" width="21.85546875" customWidth="1"/>
    <col min="11525" max="11525" width="11.28515625" customWidth="1"/>
    <col min="11527" max="11527" width="32.28515625" customWidth="1"/>
    <col min="11528" max="11528" width="12.7109375" customWidth="1"/>
    <col min="11529" max="11529" width="19.28515625" customWidth="1"/>
    <col min="11530" max="11530" width="13.140625" customWidth="1"/>
    <col min="11531" max="11531" width="22.140625" customWidth="1"/>
    <col min="11532" max="11532" width="14" customWidth="1"/>
    <col min="11777" max="11777" width="34" customWidth="1"/>
    <col min="11778" max="11778" width="15.42578125" customWidth="1"/>
    <col min="11779" max="11779" width="13.85546875" customWidth="1"/>
    <col min="11780" max="11780" width="21.85546875" customWidth="1"/>
    <col min="11781" max="11781" width="11.28515625" customWidth="1"/>
    <col min="11783" max="11783" width="32.28515625" customWidth="1"/>
    <col min="11784" max="11784" width="12.7109375" customWidth="1"/>
    <col min="11785" max="11785" width="19.28515625" customWidth="1"/>
    <col min="11786" max="11786" width="13.140625" customWidth="1"/>
    <col min="11787" max="11787" width="22.140625" customWidth="1"/>
    <col min="11788" max="11788" width="14" customWidth="1"/>
    <col min="12033" max="12033" width="34" customWidth="1"/>
    <col min="12034" max="12034" width="15.42578125" customWidth="1"/>
    <col min="12035" max="12035" width="13.85546875" customWidth="1"/>
    <col min="12036" max="12036" width="21.85546875" customWidth="1"/>
    <col min="12037" max="12037" width="11.28515625" customWidth="1"/>
    <col min="12039" max="12039" width="32.28515625" customWidth="1"/>
    <col min="12040" max="12040" width="12.7109375" customWidth="1"/>
    <col min="12041" max="12041" width="19.28515625" customWidth="1"/>
    <col min="12042" max="12042" width="13.140625" customWidth="1"/>
    <col min="12043" max="12043" width="22.140625" customWidth="1"/>
    <col min="12044" max="12044" width="14" customWidth="1"/>
    <col min="12289" max="12289" width="34" customWidth="1"/>
    <col min="12290" max="12290" width="15.42578125" customWidth="1"/>
    <col min="12291" max="12291" width="13.85546875" customWidth="1"/>
    <col min="12292" max="12292" width="21.85546875" customWidth="1"/>
    <col min="12293" max="12293" width="11.28515625" customWidth="1"/>
    <col min="12295" max="12295" width="32.28515625" customWidth="1"/>
    <col min="12296" max="12296" width="12.7109375" customWidth="1"/>
    <col min="12297" max="12297" width="19.28515625" customWidth="1"/>
    <col min="12298" max="12298" width="13.140625" customWidth="1"/>
    <col min="12299" max="12299" width="22.140625" customWidth="1"/>
    <col min="12300" max="12300" width="14" customWidth="1"/>
    <col min="12545" max="12545" width="34" customWidth="1"/>
    <col min="12546" max="12546" width="15.42578125" customWidth="1"/>
    <col min="12547" max="12547" width="13.85546875" customWidth="1"/>
    <col min="12548" max="12548" width="21.85546875" customWidth="1"/>
    <col min="12549" max="12549" width="11.28515625" customWidth="1"/>
    <col min="12551" max="12551" width="32.28515625" customWidth="1"/>
    <col min="12552" max="12552" width="12.7109375" customWidth="1"/>
    <col min="12553" max="12553" width="19.28515625" customWidth="1"/>
    <col min="12554" max="12554" width="13.140625" customWidth="1"/>
    <col min="12555" max="12555" width="22.140625" customWidth="1"/>
    <col min="12556" max="12556" width="14" customWidth="1"/>
    <col min="12801" max="12801" width="34" customWidth="1"/>
    <col min="12802" max="12802" width="15.42578125" customWidth="1"/>
    <col min="12803" max="12803" width="13.85546875" customWidth="1"/>
    <col min="12804" max="12804" width="21.85546875" customWidth="1"/>
    <col min="12805" max="12805" width="11.28515625" customWidth="1"/>
    <col min="12807" max="12807" width="32.28515625" customWidth="1"/>
    <col min="12808" max="12808" width="12.7109375" customWidth="1"/>
    <col min="12809" max="12809" width="19.28515625" customWidth="1"/>
    <col min="12810" max="12810" width="13.140625" customWidth="1"/>
    <col min="12811" max="12811" width="22.140625" customWidth="1"/>
    <col min="12812" max="12812" width="14" customWidth="1"/>
    <col min="13057" max="13057" width="34" customWidth="1"/>
    <col min="13058" max="13058" width="15.42578125" customWidth="1"/>
    <col min="13059" max="13059" width="13.85546875" customWidth="1"/>
    <col min="13060" max="13060" width="21.85546875" customWidth="1"/>
    <col min="13061" max="13061" width="11.28515625" customWidth="1"/>
    <col min="13063" max="13063" width="32.28515625" customWidth="1"/>
    <col min="13064" max="13064" width="12.7109375" customWidth="1"/>
    <col min="13065" max="13065" width="19.28515625" customWidth="1"/>
    <col min="13066" max="13066" width="13.140625" customWidth="1"/>
    <col min="13067" max="13067" width="22.140625" customWidth="1"/>
    <col min="13068" max="13068" width="14" customWidth="1"/>
    <col min="13313" max="13313" width="34" customWidth="1"/>
    <col min="13314" max="13314" width="15.42578125" customWidth="1"/>
    <col min="13315" max="13315" width="13.85546875" customWidth="1"/>
    <col min="13316" max="13316" width="21.85546875" customWidth="1"/>
    <col min="13317" max="13317" width="11.28515625" customWidth="1"/>
    <col min="13319" max="13319" width="32.28515625" customWidth="1"/>
    <col min="13320" max="13320" width="12.7109375" customWidth="1"/>
    <col min="13321" max="13321" width="19.28515625" customWidth="1"/>
    <col min="13322" max="13322" width="13.140625" customWidth="1"/>
    <col min="13323" max="13323" width="22.140625" customWidth="1"/>
    <col min="13324" max="13324" width="14" customWidth="1"/>
    <col min="13569" max="13569" width="34" customWidth="1"/>
    <col min="13570" max="13570" width="15.42578125" customWidth="1"/>
    <col min="13571" max="13571" width="13.85546875" customWidth="1"/>
    <col min="13572" max="13572" width="21.85546875" customWidth="1"/>
    <col min="13573" max="13573" width="11.28515625" customWidth="1"/>
    <col min="13575" max="13575" width="32.28515625" customWidth="1"/>
    <col min="13576" max="13576" width="12.7109375" customWidth="1"/>
    <col min="13577" max="13577" width="19.28515625" customWidth="1"/>
    <col min="13578" max="13578" width="13.140625" customWidth="1"/>
    <col min="13579" max="13579" width="22.140625" customWidth="1"/>
    <col min="13580" max="13580" width="14" customWidth="1"/>
    <col min="13825" max="13825" width="34" customWidth="1"/>
    <col min="13826" max="13826" width="15.42578125" customWidth="1"/>
    <col min="13827" max="13827" width="13.85546875" customWidth="1"/>
    <col min="13828" max="13828" width="21.85546875" customWidth="1"/>
    <col min="13829" max="13829" width="11.28515625" customWidth="1"/>
    <col min="13831" max="13831" width="32.28515625" customWidth="1"/>
    <col min="13832" max="13832" width="12.7109375" customWidth="1"/>
    <col min="13833" max="13833" width="19.28515625" customWidth="1"/>
    <col min="13834" max="13834" width="13.140625" customWidth="1"/>
    <col min="13835" max="13835" width="22.140625" customWidth="1"/>
    <col min="13836" max="13836" width="14" customWidth="1"/>
    <col min="14081" max="14081" width="34" customWidth="1"/>
    <col min="14082" max="14082" width="15.42578125" customWidth="1"/>
    <col min="14083" max="14083" width="13.85546875" customWidth="1"/>
    <col min="14084" max="14084" width="21.85546875" customWidth="1"/>
    <col min="14085" max="14085" width="11.28515625" customWidth="1"/>
    <col min="14087" max="14087" width="32.28515625" customWidth="1"/>
    <col min="14088" max="14088" width="12.7109375" customWidth="1"/>
    <col min="14089" max="14089" width="19.28515625" customWidth="1"/>
    <col min="14090" max="14090" width="13.140625" customWidth="1"/>
    <col min="14091" max="14091" width="22.140625" customWidth="1"/>
    <col min="14092" max="14092" width="14" customWidth="1"/>
    <col min="14337" max="14337" width="34" customWidth="1"/>
    <col min="14338" max="14338" width="15.42578125" customWidth="1"/>
    <col min="14339" max="14339" width="13.85546875" customWidth="1"/>
    <col min="14340" max="14340" width="21.85546875" customWidth="1"/>
    <col min="14341" max="14341" width="11.28515625" customWidth="1"/>
    <col min="14343" max="14343" width="32.28515625" customWidth="1"/>
    <col min="14344" max="14344" width="12.7109375" customWidth="1"/>
    <col min="14345" max="14345" width="19.28515625" customWidth="1"/>
    <col min="14346" max="14346" width="13.140625" customWidth="1"/>
    <col min="14347" max="14347" width="22.140625" customWidth="1"/>
    <col min="14348" max="14348" width="14" customWidth="1"/>
    <col min="14593" max="14593" width="34" customWidth="1"/>
    <col min="14594" max="14594" width="15.42578125" customWidth="1"/>
    <col min="14595" max="14595" width="13.85546875" customWidth="1"/>
    <col min="14596" max="14596" width="21.85546875" customWidth="1"/>
    <col min="14597" max="14597" width="11.28515625" customWidth="1"/>
    <col min="14599" max="14599" width="32.28515625" customWidth="1"/>
    <col min="14600" max="14600" width="12.7109375" customWidth="1"/>
    <col min="14601" max="14601" width="19.28515625" customWidth="1"/>
    <col min="14602" max="14602" width="13.140625" customWidth="1"/>
    <col min="14603" max="14603" width="22.140625" customWidth="1"/>
    <col min="14604" max="14604" width="14" customWidth="1"/>
    <col min="14849" max="14849" width="34" customWidth="1"/>
    <col min="14850" max="14850" width="15.42578125" customWidth="1"/>
    <col min="14851" max="14851" width="13.85546875" customWidth="1"/>
    <col min="14852" max="14852" width="21.85546875" customWidth="1"/>
    <col min="14853" max="14853" width="11.28515625" customWidth="1"/>
    <col min="14855" max="14855" width="32.28515625" customWidth="1"/>
    <col min="14856" max="14856" width="12.7109375" customWidth="1"/>
    <col min="14857" max="14857" width="19.28515625" customWidth="1"/>
    <col min="14858" max="14858" width="13.140625" customWidth="1"/>
    <col min="14859" max="14859" width="22.140625" customWidth="1"/>
    <col min="14860" max="14860" width="14" customWidth="1"/>
    <col min="15105" max="15105" width="34" customWidth="1"/>
    <col min="15106" max="15106" width="15.42578125" customWidth="1"/>
    <col min="15107" max="15107" width="13.85546875" customWidth="1"/>
    <col min="15108" max="15108" width="21.85546875" customWidth="1"/>
    <col min="15109" max="15109" width="11.28515625" customWidth="1"/>
    <col min="15111" max="15111" width="32.28515625" customWidth="1"/>
    <col min="15112" max="15112" width="12.7109375" customWidth="1"/>
    <col min="15113" max="15113" width="19.28515625" customWidth="1"/>
    <col min="15114" max="15114" width="13.140625" customWidth="1"/>
    <col min="15115" max="15115" width="22.140625" customWidth="1"/>
    <col min="15116" max="15116" width="14" customWidth="1"/>
    <col min="15361" max="15361" width="34" customWidth="1"/>
    <col min="15362" max="15362" width="15.42578125" customWidth="1"/>
    <col min="15363" max="15363" width="13.85546875" customWidth="1"/>
    <col min="15364" max="15364" width="21.85546875" customWidth="1"/>
    <col min="15365" max="15365" width="11.28515625" customWidth="1"/>
    <col min="15367" max="15367" width="32.28515625" customWidth="1"/>
    <col min="15368" max="15368" width="12.7109375" customWidth="1"/>
    <col min="15369" max="15369" width="19.28515625" customWidth="1"/>
    <col min="15370" max="15370" width="13.140625" customWidth="1"/>
    <col min="15371" max="15371" width="22.140625" customWidth="1"/>
    <col min="15372" max="15372" width="14" customWidth="1"/>
    <col min="15617" max="15617" width="34" customWidth="1"/>
    <col min="15618" max="15618" width="15.42578125" customWidth="1"/>
    <col min="15619" max="15619" width="13.85546875" customWidth="1"/>
    <col min="15620" max="15620" width="21.85546875" customWidth="1"/>
    <col min="15621" max="15621" width="11.28515625" customWidth="1"/>
    <col min="15623" max="15623" width="32.28515625" customWidth="1"/>
    <col min="15624" max="15624" width="12.7109375" customWidth="1"/>
    <col min="15625" max="15625" width="19.28515625" customWidth="1"/>
    <col min="15626" max="15626" width="13.140625" customWidth="1"/>
    <col min="15627" max="15627" width="22.140625" customWidth="1"/>
    <col min="15628" max="15628" width="14" customWidth="1"/>
    <col min="15873" max="15873" width="34" customWidth="1"/>
    <col min="15874" max="15874" width="15.42578125" customWidth="1"/>
    <col min="15875" max="15875" width="13.85546875" customWidth="1"/>
    <col min="15876" max="15876" width="21.85546875" customWidth="1"/>
    <col min="15877" max="15877" width="11.28515625" customWidth="1"/>
    <col min="15879" max="15879" width="32.28515625" customWidth="1"/>
    <col min="15880" max="15880" width="12.7109375" customWidth="1"/>
    <col min="15881" max="15881" width="19.28515625" customWidth="1"/>
    <col min="15882" max="15882" width="13.140625" customWidth="1"/>
    <col min="15883" max="15883" width="22.140625" customWidth="1"/>
    <col min="15884" max="15884" width="14" customWidth="1"/>
    <col min="16129" max="16129" width="34" customWidth="1"/>
    <col min="16130" max="16130" width="15.42578125" customWidth="1"/>
    <col min="16131" max="16131" width="13.85546875" customWidth="1"/>
    <col min="16132" max="16132" width="21.85546875" customWidth="1"/>
    <col min="16133" max="16133" width="11.28515625" customWidth="1"/>
    <col min="16135" max="16135" width="32.28515625" customWidth="1"/>
    <col min="16136" max="16136" width="12.7109375" customWidth="1"/>
    <col min="16137" max="16137" width="19.28515625" customWidth="1"/>
    <col min="16138" max="16138" width="13.140625" customWidth="1"/>
    <col min="16139" max="16139" width="22.140625" customWidth="1"/>
    <col min="16140" max="16140" width="14" customWidth="1"/>
  </cols>
  <sheetData>
    <row r="2" spans="1:10" x14ac:dyDescent="0.2">
      <c r="A2" s="145" t="s">
        <v>199</v>
      </c>
      <c r="B2" s="146"/>
      <c r="C2" s="146"/>
      <c r="D2" s="147"/>
      <c r="E2" s="147"/>
    </row>
    <row r="3" spans="1:10" x14ac:dyDescent="0.2">
      <c r="A3" s="147"/>
      <c r="B3" s="147"/>
      <c r="C3" s="147"/>
      <c r="D3" s="147"/>
      <c r="E3" s="147"/>
    </row>
    <row r="5" spans="1:10" ht="45" x14ac:dyDescent="0.2">
      <c r="A5" s="148"/>
      <c r="B5" s="149" t="s">
        <v>109</v>
      </c>
      <c r="C5" s="150" t="s">
        <v>110</v>
      </c>
      <c r="D5" s="149" t="s">
        <v>111</v>
      </c>
    </row>
    <row r="6" spans="1:10" ht="15" x14ac:dyDescent="0.2">
      <c r="A6" s="151"/>
      <c r="B6" s="152"/>
      <c r="C6" s="153"/>
      <c r="D6" s="152"/>
    </row>
    <row r="7" spans="1:10" ht="15" x14ac:dyDescent="0.25">
      <c r="A7" s="154" t="s">
        <v>200</v>
      </c>
      <c r="B7" s="155">
        <v>1734163</v>
      </c>
      <c r="C7" s="155">
        <v>372892</v>
      </c>
      <c r="D7" s="155">
        <f t="shared" ref="D7:D17" si="0">SUM(B7:C7)</f>
        <v>2107055</v>
      </c>
      <c r="E7" s="156"/>
      <c r="F7" s="157"/>
      <c r="G7" s="157"/>
      <c r="H7" s="158"/>
      <c r="I7" s="157"/>
      <c r="J7" s="157"/>
    </row>
    <row r="8" spans="1:10" ht="15" x14ac:dyDescent="0.25">
      <c r="A8" s="152" t="s">
        <v>112</v>
      </c>
      <c r="B8" s="159">
        <v>0</v>
      </c>
      <c r="C8" s="159">
        <v>0</v>
      </c>
      <c r="D8" s="160">
        <f t="shared" si="0"/>
        <v>0</v>
      </c>
      <c r="E8" s="156"/>
      <c r="F8" s="161"/>
      <c r="G8" s="161"/>
      <c r="H8" s="161"/>
      <c r="I8" s="161"/>
      <c r="J8" s="161"/>
    </row>
    <row r="9" spans="1:10" ht="28.5" x14ac:dyDescent="0.2">
      <c r="A9" s="162" t="s">
        <v>113</v>
      </c>
      <c r="B9" s="159">
        <v>0</v>
      </c>
      <c r="C9" s="159">
        <v>31862</v>
      </c>
      <c r="D9" s="163">
        <f t="shared" si="0"/>
        <v>31862</v>
      </c>
      <c r="E9" s="164"/>
      <c r="F9" s="158"/>
      <c r="G9" s="158"/>
      <c r="H9" s="158"/>
      <c r="I9" s="158"/>
      <c r="J9" s="165"/>
    </row>
    <row r="10" spans="1:10" ht="14.25" x14ac:dyDescent="0.2">
      <c r="A10" s="152" t="s">
        <v>114</v>
      </c>
      <c r="B10" s="159">
        <v>0</v>
      </c>
      <c r="C10" s="159"/>
      <c r="D10" s="159">
        <f t="shared" si="0"/>
        <v>0</v>
      </c>
      <c r="E10" s="166"/>
      <c r="F10" s="158"/>
      <c r="G10" s="158"/>
      <c r="H10" s="158"/>
      <c r="I10" s="158"/>
      <c r="J10" s="16"/>
    </row>
    <row r="11" spans="1:10" ht="57" x14ac:dyDescent="0.2">
      <c r="A11" s="167" t="s">
        <v>115</v>
      </c>
      <c r="B11" s="159">
        <v>0</v>
      </c>
      <c r="C11" s="159">
        <v>0</v>
      </c>
      <c r="D11" s="159">
        <f t="shared" si="0"/>
        <v>0</v>
      </c>
      <c r="E11" s="164"/>
      <c r="F11" s="158"/>
      <c r="G11" s="158"/>
      <c r="H11" s="158"/>
      <c r="I11" s="158"/>
      <c r="J11" s="158"/>
    </row>
    <row r="12" spans="1:10" ht="15" x14ac:dyDescent="0.25">
      <c r="A12" s="154" t="s">
        <v>203</v>
      </c>
      <c r="B12" s="219">
        <f>SUM(B7:B11)</f>
        <v>1734163</v>
      </c>
      <c r="C12" s="219">
        <f>SUM(C7:C11)</f>
        <v>404754</v>
      </c>
      <c r="D12" s="220">
        <f t="shared" si="0"/>
        <v>2138917</v>
      </c>
      <c r="E12" s="166"/>
      <c r="F12" s="158"/>
      <c r="G12" s="158"/>
      <c r="H12" s="158"/>
      <c r="I12" s="158"/>
      <c r="J12" s="158"/>
    </row>
    <row r="13" spans="1:10" ht="15" x14ac:dyDescent="0.25">
      <c r="A13" s="154" t="s">
        <v>201</v>
      </c>
      <c r="B13" s="219">
        <v>1936748</v>
      </c>
      <c r="C13" s="155">
        <v>415979</v>
      </c>
      <c r="D13" s="155">
        <f t="shared" si="0"/>
        <v>2352727</v>
      </c>
      <c r="E13" s="166"/>
      <c r="F13" s="158"/>
      <c r="G13" s="158"/>
      <c r="H13" s="158"/>
      <c r="I13" s="158"/>
      <c r="J13" s="158"/>
    </row>
    <row r="14" spans="1:10" ht="15" x14ac:dyDescent="0.25">
      <c r="A14" s="152" t="s">
        <v>112</v>
      </c>
      <c r="B14" s="159">
        <v>0</v>
      </c>
      <c r="C14" s="159">
        <v>0</v>
      </c>
      <c r="D14" s="160">
        <f t="shared" si="0"/>
        <v>0</v>
      </c>
      <c r="E14" s="156"/>
      <c r="F14" s="168"/>
      <c r="G14" s="168"/>
      <c r="H14" s="168"/>
      <c r="I14" s="168"/>
      <c r="J14" s="169"/>
    </row>
    <row r="15" spans="1:10" ht="28.5" x14ac:dyDescent="0.25">
      <c r="A15" s="162" t="s">
        <v>113</v>
      </c>
      <c r="B15" s="159">
        <v>0</v>
      </c>
      <c r="C15" s="159">
        <v>173904</v>
      </c>
      <c r="D15" s="163">
        <f t="shared" si="0"/>
        <v>173904</v>
      </c>
      <c r="E15" s="156"/>
      <c r="F15" s="161"/>
      <c r="G15" s="161"/>
      <c r="H15" s="161"/>
      <c r="I15" s="161"/>
      <c r="J15" s="161"/>
    </row>
    <row r="16" spans="1:10" ht="14.25" x14ac:dyDescent="0.2">
      <c r="A16" s="152" t="s">
        <v>114</v>
      </c>
      <c r="B16" s="159">
        <v>0</v>
      </c>
      <c r="C16" s="159"/>
      <c r="D16" s="159">
        <f t="shared" si="0"/>
        <v>0</v>
      </c>
      <c r="E16" s="164"/>
      <c r="F16" s="158"/>
      <c r="G16" s="158"/>
      <c r="H16" s="158"/>
      <c r="I16" s="158"/>
      <c r="J16" s="165"/>
    </row>
    <row r="17" spans="1:11" ht="57" x14ac:dyDescent="0.2">
      <c r="A17" s="167" t="s">
        <v>115</v>
      </c>
      <c r="B17" s="159" t="s">
        <v>62</v>
      </c>
      <c r="C17" s="159" t="s">
        <v>62</v>
      </c>
      <c r="D17" s="159">
        <f t="shared" si="0"/>
        <v>0</v>
      </c>
      <c r="E17" s="166"/>
      <c r="F17" s="158"/>
      <c r="G17" s="158"/>
      <c r="H17" s="158"/>
      <c r="I17" s="158"/>
      <c r="J17" s="16"/>
    </row>
    <row r="18" spans="1:11" ht="15" x14ac:dyDescent="0.25">
      <c r="A18" s="154" t="s">
        <v>202</v>
      </c>
      <c r="B18" s="170">
        <f>SUM(B13:B17)</f>
        <v>1936748</v>
      </c>
      <c r="C18" s="170">
        <f>SUM(C13:C17)</f>
        <v>589883</v>
      </c>
      <c r="D18" s="170">
        <f t="shared" ref="D18" si="1">SUM(B18:C18)</f>
        <v>2526631</v>
      </c>
      <c r="E18" s="164"/>
      <c r="F18" s="158"/>
      <c r="G18" s="158"/>
      <c r="H18" s="158"/>
      <c r="I18" s="158"/>
      <c r="J18" s="158"/>
    </row>
    <row r="19" spans="1:11" ht="14.25" x14ac:dyDescent="0.2">
      <c r="F19" s="166"/>
      <c r="G19" s="158"/>
      <c r="H19" s="158"/>
      <c r="I19" s="158"/>
      <c r="J19" s="158"/>
      <c r="K19" s="158"/>
    </row>
    <row r="20" spans="1:11" ht="15" x14ac:dyDescent="0.25">
      <c r="F20" s="156"/>
      <c r="G20" s="168"/>
      <c r="H20" s="168"/>
      <c r="I20" s="168"/>
      <c r="J20" s="168"/>
      <c r="K20" s="169"/>
    </row>
    <row r="21" spans="1:11" ht="15" x14ac:dyDescent="0.25">
      <c r="F21" s="156"/>
      <c r="G21" s="161"/>
      <c r="H21" s="161"/>
      <c r="I21" s="161"/>
      <c r="J21" s="161"/>
      <c r="K21" s="161"/>
    </row>
    <row r="22" spans="1:11" ht="14.25" x14ac:dyDescent="0.2">
      <c r="F22" s="164"/>
      <c r="G22" s="158"/>
      <c r="H22" s="158"/>
      <c r="I22" s="158"/>
      <c r="J22" s="158"/>
      <c r="K22" s="165"/>
    </row>
    <row r="23" spans="1:11" ht="14.25" x14ac:dyDescent="0.2">
      <c r="A23" s="3" t="s">
        <v>31</v>
      </c>
      <c r="B23" s="171" t="s">
        <v>58</v>
      </c>
      <c r="C23" s="171"/>
      <c r="F23" s="166"/>
      <c r="G23" s="158"/>
      <c r="H23" s="158"/>
      <c r="I23" s="158"/>
      <c r="J23" s="158"/>
      <c r="K23" s="16"/>
    </row>
    <row r="24" spans="1:11" ht="14.25" x14ac:dyDescent="0.2">
      <c r="A24" s="143"/>
      <c r="B24" s="3"/>
      <c r="C24" s="3"/>
      <c r="F24" s="164"/>
      <c r="G24" s="158"/>
      <c r="H24" s="158"/>
      <c r="I24" s="158"/>
      <c r="J24" s="158"/>
      <c r="K24" s="158"/>
    </row>
    <row r="25" spans="1:11" ht="14.25" x14ac:dyDescent="0.2">
      <c r="A25" s="143"/>
      <c r="B25" s="3"/>
      <c r="C25" s="3"/>
      <c r="F25" s="166"/>
      <c r="G25" s="158"/>
      <c r="H25" s="158"/>
      <c r="I25" s="158"/>
      <c r="J25" s="158"/>
      <c r="K25" s="158"/>
    </row>
    <row r="26" spans="1:11" ht="15" x14ac:dyDescent="0.25">
      <c r="A26" s="143" t="s">
        <v>46</v>
      </c>
      <c r="B26" s="171" t="s">
        <v>47</v>
      </c>
      <c r="C26" s="171"/>
      <c r="F26" s="156"/>
      <c r="G26" s="168"/>
      <c r="H26" s="168"/>
      <c r="I26" s="168"/>
      <c r="J26" s="168"/>
      <c r="K26" s="169"/>
    </row>
    <row r="29" spans="1:11" ht="14.25" x14ac:dyDescent="0.2">
      <c r="A29" s="221" t="s">
        <v>204</v>
      </c>
      <c r="B29" s="187" t="s">
        <v>207</v>
      </c>
      <c r="C29" s="187" t="s">
        <v>205</v>
      </c>
      <c r="D29" s="187" t="s">
        <v>206</v>
      </c>
    </row>
    <row r="30" spans="1:11" ht="14.25" x14ac:dyDescent="0.2">
      <c r="B30" s="102"/>
      <c r="C30" s="102"/>
      <c r="D30" s="102"/>
    </row>
    <row r="31" spans="1:11" ht="28.5" x14ac:dyDescent="0.2">
      <c r="A31" s="224" t="s">
        <v>209</v>
      </c>
      <c r="B31" s="222">
        <v>473046</v>
      </c>
      <c r="C31" s="223">
        <v>319022</v>
      </c>
      <c r="D31" s="223">
        <v>304734</v>
      </c>
    </row>
    <row r="32" spans="1:11" ht="14.25" x14ac:dyDescent="0.2">
      <c r="A32" s="224"/>
      <c r="B32" s="222"/>
      <c r="C32" s="223"/>
      <c r="D32" s="223"/>
    </row>
    <row r="33" spans="1:4" ht="14.25" x14ac:dyDescent="0.2">
      <c r="A33" s="102" t="s">
        <v>208</v>
      </c>
      <c r="B33" s="222">
        <v>2409794</v>
      </c>
      <c r="C33" s="223">
        <v>2053185</v>
      </c>
      <c r="D33" s="223">
        <v>2241482</v>
      </c>
    </row>
  </sheetData>
  <mergeCells count="1">
    <mergeCell ref="A2: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topLeftCell="A25" workbookViewId="0">
      <selection activeCell="A40" sqref="A40"/>
    </sheetView>
  </sheetViews>
  <sheetFormatPr defaultRowHeight="12.75" x14ac:dyDescent="0.2"/>
  <cols>
    <col min="1" max="1" width="118.28515625" customWidth="1"/>
    <col min="257" max="257" width="118.28515625" customWidth="1"/>
    <col min="513" max="513" width="118.28515625" customWidth="1"/>
    <col min="769" max="769" width="118.28515625" customWidth="1"/>
    <col min="1025" max="1025" width="118.28515625" customWidth="1"/>
    <col min="1281" max="1281" width="118.28515625" customWidth="1"/>
    <col min="1537" max="1537" width="118.28515625" customWidth="1"/>
    <col min="1793" max="1793" width="118.28515625" customWidth="1"/>
    <col min="2049" max="2049" width="118.28515625" customWidth="1"/>
    <col min="2305" max="2305" width="118.28515625" customWidth="1"/>
    <col min="2561" max="2561" width="118.28515625" customWidth="1"/>
    <col min="2817" max="2817" width="118.28515625" customWidth="1"/>
    <col min="3073" max="3073" width="118.28515625" customWidth="1"/>
    <col min="3329" max="3329" width="118.28515625" customWidth="1"/>
    <col min="3585" max="3585" width="118.28515625" customWidth="1"/>
    <col min="3841" max="3841" width="118.28515625" customWidth="1"/>
    <col min="4097" max="4097" width="118.28515625" customWidth="1"/>
    <col min="4353" max="4353" width="118.28515625" customWidth="1"/>
    <col min="4609" max="4609" width="118.28515625" customWidth="1"/>
    <col min="4865" max="4865" width="118.28515625" customWidth="1"/>
    <col min="5121" max="5121" width="118.28515625" customWidth="1"/>
    <col min="5377" max="5377" width="118.28515625" customWidth="1"/>
    <col min="5633" max="5633" width="118.28515625" customWidth="1"/>
    <col min="5889" max="5889" width="118.28515625" customWidth="1"/>
    <col min="6145" max="6145" width="118.28515625" customWidth="1"/>
    <col min="6401" max="6401" width="118.28515625" customWidth="1"/>
    <col min="6657" max="6657" width="118.28515625" customWidth="1"/>
    <col min="6913" max="6913" width="118.28515625" customWidth="1"/>
    <col min="7169" max="7169" width="118.28515625" customWidth="1"/>
    <col min="7425" max="7425" width="118.28515625" customWidth="1"/>
    <col min="7681" max="7681" width="118.28515625" customWidth="1"/>
    <col min="7937" max="7937" width="118.28515625" customWidth="1"/>
    <col min="8193" max="8193" width="118.28515625" customWidth="1"/>
    <col min="8449" max="8449" width="118.28515625" customWidth="1"/>
    <col min="8705" max="8705" width="118.28515625" customWidth="1"/>
    <col min="8961" max="8961" width="118.28515625" customWidth="1"/>
    <col min="9217" max="9217" width="118.28515625" customWidth="1"/>
    <col min="9473" max="9473" width="118.28515625" customWidth="1"/>
    <col min="9729" max="9729" width="118.28515625" customWidth="1"/>
    <col min="9985" max="9985" width="118.28515625" customWidth="1"/>
    <col min="10241" max="10241" width="118.28515625" customWidth="1"/>
    <col min="10497" max="10497" width="118.28515625" customWidth="1"/>
    <col min="10753" max="10753" width="118.28515625" customWidth="1"/>
    <col min="11009" max="11009" width="118.28515625" customWidth="1"/>
    <col min="11265" max="11265" width="118.28515625" customWidth="1"/>
    <col min="11521" max="11521" width="118.28515625" customWidth="1"/>
    <col min="11777" max="11777" width="118.28515625" customWidth="1"/>
    <col min="12033" max="12033" width="118.28515625" customWidth="1"/>
    <col min="12289" max="12289" width="118.28515625" customWidth="1"/>
    <col min="12545" max="12545" width="118.28515625" customWidth="1"/>
    <col min="12801" max="12801" width="118.28515625" customWidth="1"/>
    <col min="13057" max="13057" width="118.28515625" customWidth="1"/>
    <col min="13313" max="13313" width="118.28515625" customWidth="1"/>
    <col min="13569" max="13569" width="118.28515625" customWidth="1"/>
    <col min="13825" max="13825" width="118.28515625" customWidth="1"/>
    <col min="14081" max="14081" width="118.28515625" customWidth="1"/>
    <col min="14337" max="14337" width="118.28515625" customWidth="1"/>
    <col min="14593" max="14593" width="118.28515625" customWidth="1"/>
    <col min="14849" max="14849" width="118.28515625" customWidth="1"/>
    <col min="15105" max="15105" width="118.28515625" customWidth="1"/>
    <col min="15361" max="15361" width="118.28515625" customWidth="1"/>
    <col min="15617" max="15617" width="118.28515625" customWidth="1"/>
    <col min="15873" max="15873" width="118.28515625" customWidth="1"/>
    <col min="16129" max="16129" width="118.28515625" customWidth="1"/>
  </cols>
  <sheetData>
    <row r="1" spans="1:1" ht="15" x14ac:dyDescent="0.2">
      <c r="A1" s="172" t="s">
        <v>118</v>
      </c>
    </row>
    <row r="2" spans="1:1" ht="15.75" x14ac:dyDescent="0.2">
      <c r="A2" s="173"/>
    </row>
    <row r="3" spans="1:1" ht="15.75" x14ac:dyDescent="0.2">
      <c r="A3" s="174" t="s">
        <v>119</v>
      </c>
    </row>
    <row r="4" spans="1:1" ht="15.75" x14ac:dyDescent="0.2">
      <c r="A4" s="174" t="s">
        <v>120</v>
      </c>
    </row>
    <row r="5" spans="1:1" ht="15.75" x14ac:dyDescent="0.2">
      <c r="A5" s="174" t="s">
        <v>121</v>
      </c>
    </row>
    <row r="6" spans="1:1" ht="15.75" x14ac:dyDescent="0.2">
      <c r="A6" s="174" t="s">
        <v>122</v>
      </c>
    </row>
    <row r="7" spans="1:1" ht="15.75" x14ac:dyDescent="0.2">
      <c r="A7" s="175"/>
    </row>
    <row r="8" spans="1:1" ht="30" x14ac:dyDescent="0.2">
      <c r="A8" s="176" t="s">
        <v>210</v>
      </c>
    </row>
    <row r="9" spans="1:1" s="178" customFormat="1" ht="15" x14ac:dyDescent="0.2">
      <c r="A9" s="177" t="s">
        <v>123</v>
      </c>
    </row>
    <row r="10" spans="1:1" ht="45" x14ac:dyDescent="0.2">
      <c r="A10" s="229" t="s">
        <v>213</v>
      </c>
    </row>
    <row r="11" spans="1:1" ht="30" x14ac:dyDescent="0.2">
      <c r="A11" s="231" t="s">
        <v>214</v>
      </c>
    </row>
    <row r="12" spans="1:1" ht="300" x14ac:dyDescent="0.2">
      <c r="A12" s="232" t="s">
        <v>215</v>
      </c>
    </row>
    <row r="13" spans="1:1" ht="30" x14ac:dyDescent="0.2">
      <c r="A13" s="230" t="s">
        <v>124</v>
      </c>
    </row>
    <row r="14" spans="1:1" ht="30" x14ac:dyDescent="0.2">
      <c r="A14" s="180" t="s">
        <v>216</v>
      </c>
    </row>
    <row r="15" spans="1:1" ht="30" x14ac:dyDescent="0.2">
      <c r="A15" s="177" t="s">
        <v>217</v>
      </c>
    </row>
    <row r="16" spans="1:1" ht="30" x14ac:dyDescent="0.2">
      <c r="A16" s="177" t="s">
        <v>218</v>
      </c>
    </row>
    <row r="17" spans="1:1" ht="30" x14ac:dyDescent="0.2">
      <c r="A17" s="177" t="s">
        <v>219</v>
      </c>
    </row>
    <row r="18" spans="1:1" ht="30" x14ac:dyDescent="0.2">
      <c r="A18" s="177" t="s">
        <v>220</v>
      </c>
    </row>
    <row r="19" spans="1:1" ht="30" x14ac:dyDescent="0.2">
      <c r="A19" s="177" t="s">
        <v>221</v>
      </c>
    </row>
    <row r="20" spans="1:1" ht="30" x14ac:dyDescent="0.2">
      <c r="A20" s="177" t="s">
        <v>222</v>
      </c>
    </row>
    <row r="21" spans="1:1" ht="15" x14ac:dyDescent="0.2">
      <c r="A21" s="177" t="s">
        <v>223</v>
      </c>
    </row>
    <row r="22" spans="1:1" ht="15" x14ac:dyDescent="0.2">
      <c r="A22" s="177" t="s">
        <v>224</v>
      </c>
    </row>
    <row r="23" spans="1:1" ht="375" x14ac:dyDescent="0.2">
      <c r="A23" s="179" t="s">
        <v>225</v>
      </c>
    </row>
    <row r="24" spans="1:1" ht="15" x14ac:dyDescent="0.2">
      <c r="A24" s="177" t="s">
        <v>226</v>
      </c>
    </row>
    <row r="25" spans="1:1" ht="30" x14ac:dyDescent="0.2">
      <c r="A25" s="177" t="s">
        <v>227</v>
      </c>
    </row>
    <row r="26" spans="1:1" ht="30" x14ac:dyDescent="0.2">
      <c r="A26" s="177" t="s">
        <v>228</v>
      </c>
    </row>
    <row r="27" spans="1:1" ht="30" x14ac:dyDescent="0.2">
      <c r="A27" s="179" t="s">
        <v>229</v>
      </c>
    </row>
    <row r="28" spans="1:1" ht="45" x14ac:dyDescent="0.2">
      <c r="A28" s="181" t="s">
        <v>230</v>
      </c>
    </row>
    <row r="29" spans="1:1" ht="45" x14ac:dyDescent="0.2">
      <c r="A29" s="181" t="s">
        <v>231</v>
      </c>
    </row>
    <row r="30" spans="1:1" s="178" customFormat="1" ht="15" x14ac:dyDescent="0.2">
      <c r="A30" s="177" t="s">
        <v>232</v>
      </c>
    </row>
    <row r="31" spans="1:1" ht="15.75" x14ac:dyDescent="0.2">
      <c r="A31" s="175"/>
    </row>
    <row r="32" spans="1:1" ht="15.75" x14ac:dyDescent="0.2">
      <c r="A32" s="175"/>
    </row>
    <row r="33" spans="1:7" ht="15.75" x14ac:dyDescent="0.2">
      <c r="A33" s="182" t="s">
        <v>233</v>
      </c>
      <c r="G33" s="175" t="s">
        <v>125</v>
      </c>
    </row>
    <row r="34" spans="1:7" ht="15" x14ac:dyDescent="0.2">
      <c r="A34" s="182"/>
    </row>
    <row r="35" spans="1:7" ht="15" x14ac:dyDescent="0.2">
      <c r="A35" s="183"/>
    </row>
    <row r="36" spans="1:7" ht="15.75" x14ac:dyDescent="0.2">
      <c r="A36" s="184" t="s">
        <v>126</v>
      </c>
      <c r="F36" s="185" t="s">
        <v>127</v>
      </c>
      <c r="G36" s="185" t="s">
        <v>128</v>
      </c>
    </row>
    <row r="37" spans="1:7" x14ac:dyDescent="0.2">
      <c r="A37" s="18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31" sqref="A31"/>
    </sheetView>
  </sheetViews>
  <sheetFormatPr defaultRowHeight="14.25" x14ac:dyDescent="0.2"/>
  <cols>
    <col min="1" max="1" width="19.7109375" style="102" customWidth="1"/>
    <col min="2" max="2" width="39.42578125" style="102" customWidth="1"/>
    <col min="3" max="3" width="23.7109375" style="102" customWidth="1"/>
    <col min="4" max="4" width="21.7109375" style="102" customWidth="1"/>
    <col min="5" max="5" width="30.42578125" style="102" customWidth="1"/>
    <col min="6" max="256" width="9.140625" style="102"/>
    <col min="257" max="257" width="19.7109375" style="102" customWidth="1"/>
    <col min="258" max="258" width="39.42578125" style="102" customWidth="1"/>
    <col min="259" max="259" width="23.7109375" style="102" customWidth="1"/>
    <col min="260" max="260" width="21.7109375" style="102" customWidth="1"/>
    <col min="261" max="261" width="30.42578125" style="102" customWidth="1"/>
    <col min="262" max="512" width="9.140625" style="102"/>
    <col min="513" max="513" width="19.7109375" style="102" customWidth="1"/>
    <col min="514" max="514" width="39.42578125" style="102" customWidth="1"/>
    <col min="515" max="515" width="23.7109375" style="102" customWidth="1"/>
    <col min="516" max="516" width="21.7109375" style="102" customWidth="1"/>
    <col min="517" max="517" width="30.42578125" style="102" customWidth="1"/>
    <col min="518" max="768" width="9.140625" style="102"/>
    <col min="769" max="769" width="19.7109375" style="102" customWidth="1"/>
    <col min="770" max="770" width="39.42578125" style="102" customWidth="1"/>
    <col min="771" max="771" width="23.7109375" style="102" customWidth="1"/>
    <col min="772" max="772" width="21.7109375" style="102" customWidth="1"/>
    <col min="773" max="773" width="30.42578125" style="102" customWidth="1"/>
    <col min="774" max="1024" width="9.140625" style="102"/>
    <col min="1025" max="1025" width="19.7109375" style="102" customWidth="1"/>
    <col min="1026" max="1026" width="39.42578125" style="102" customWidth="1"/>
    <col min="1027" max="1027" width="23.7109375" style="102" customWidth="1"/>
    <col min="1028" max="1028" width="21.7109375" style="102" customWidth="1"/>
    <col min="1029" max="1029" width="30.42578125" style="102" customWidth="1"/>
    <col min="1030" max="1280" width="9.140625" style="102"/>
    <col min="1281" max="1281" width="19.7109375" style="102" customWidth="1"/>
    <col min="1282" max="1282" width="39.42578125" style="102" customWidth="1"/>
    <col min="1283" max="1283" width="23.7109375" style="102" customWidth="1"/>
    <col min="1284" max="1284" width="21.7109375" style="102" customWidth="1"/>
    <col min="1285" max="1285" width="30.42578125" style="102" customWidth="1"/>
    <col min="1286" max="1536" width="9.140625" style="102"/>
    <col min="1537" max="1537" width="19.7109375" style="102" customWidth="1"/>
    <col min="1538" max="1538" width="39.42578125" style="102" customWidth="1"/>
    <col min="1539" max="1539" width="23.7109375" style="102" customWidth="1"/>
    <col min="1540" max="1540" width="21.7109375" style="102" customWidth="1"/>
    <col min="1541" max="1541" width="30.42578125" style="102" customWidth="1"/>
    <col min="1542" max="1792" width="9.140625" style="102"/>
    <col min="1793" max="1793" width="19.7109375" style="102" customWidth="1"/>
    <col min="1794" max="1794" width="39.42578125" style="102" customWidth="1"/>
    <col min="1795" max="1795" width="23.7109375" style="102" customWidth="1"/>
    <col min="1796" max="1796" width="21.7109375" style="102" customWidth="1"/>
    <col min="1797" max="1797" width="30.42578125" style="102" customWidth="1"/>
    <col min="1798" max="2048" width="9.140625" style="102"/>
    <col min="2049" max="2049" width="19.7109375" style="102" customWidth="1"/>
    <col min="2050" max="2050" width="39.42578125" style="102" customWidth="1"/>
    <col min="2051" max="2051" width="23.7109375" style="102" customWidth="1"/>
    <col min="2052" max="2052" width="21.7109375" style="102" customWidth="1"/>
    <col min="2053" max="2053" width="30.42578125" style="102" customWidth="1"/>
    <col min="2054" max="2304" width="9.140625" style="102"/>
    <col min="2305" max="2305" width="19.7109375" style="102" customWidth="1"/>
    <col min="2306" max="2306" width="39.42578125" style="102" customWidth="1"/>
    <col min="2307" max="2307" width="23.7109375" style="102" customWidth="1"/>
    <col min="2308" max="2308" width="21.7109375" style="102" customWidth="1"/>
    <col min="2309" max="2309" width="30.42578125" style="102" customWidth="1"/>
    <col min="2310" max="2560" width="9.140625" style="102"/>
    <col min="2561" max="2561" width="19.7109375" style="102" customWidth="1"/>
    <col min="2562" max="2562" width="39.42578125" style="102" customWidth="1"/>
    <col min="2563" max="2563" width="23.7109375" style="102" customWidth="1"/>
    <col min="2564" max="2564" width="21.7109375" style="102" customWidth="1"/>
    <col min="2565" max="2565" width="30.42578125" style="102" customWidth="1"/>
    <col min="2566" max="2816" width="9.140625" style="102"/>
    <col min="2817" max="2817" width="19.7109375" style="102" customWidth="1"/>
    <col min="2818" max="2818" width="39.42578125" style="102" customWidth="1"/>
    <col min="2819" max="2819" width="23.7109375" style="102" customWidth="1"/>
    <col min="2820" max="2820" width="21.7109375" style="102" customWidth="1"/>
    <col min="2821" max="2821" width="30.42578125" style="102" customWidth="1"/>
    <col min="2822" max="3072" width="9.140625" style="102"/>
    <col min="3073" max="3073" width="19.7109375" style="102" customWidth="1"/>
    <col min="3074" max="3074" width="39.42578125" style="102" customWidth="1"/>
    <col min="3075" max="3075" width="23.7109375" style="102" customWidth="1"/>
    <col min="3076" max="3076" width="21.7109375" style="102" customWidth="1"/>
    <col min="3077" max="3077" width="30.42578125" style="102" customWidth="1"/>
    <col min="3078" max="3328" width="9.140625" style="102"/>
    <col min="3329" max="3329" width="19.7109375" style="102" customWidth="1"/>
    <col min="3330" max="3330" width="39.42578125" style="102" customWidth="1"/>
    <col min="3331" max="3331" width="23.7109375" style="102" customWidth="1"/>
    <col min="3332" max="3332" width="21.7109375" style="102" customWidth="1"/>
    <col min="3333" max="3333" width="30.42578125" style="102" customWidth="1"/>
    <col min="3334" max="3584" width="9.140625" style="102"/>
    <col min="3585" max="3585" width="19.7109375" style="102" customWidth="1"/>
    <col min="3586" max="3586" width="39.42578125" style="102" customWidth="1"/>
    <col min="3587" max="3587" width="23.7109375" style="102" customWidth="1"/>
    <col min="3588" max="3588" width="21.7109375" style="102" customWidth="1"/>
    <col min="3589" max="3589" width="30.42578125" style="102" customWidth="1"/>
    <col min="3590" max="3840" width="9.140625" style="102"/>
    <col min="3841" max="3841" width="19.7109375" style="102" customWidth="1"/>
    <col min="3842" max="3842" width="39.42578125" style="102" customWidth="1"/>
    <col min="3843" max="3843" width="23.7109375" style="102" customWidth="1"/>
    <col min="3844" max="3844" width="21.7109375" style="102" customWidth="1"/>
    <col min="3845" max="3845" width="30.42578125" style="102" customWidth="1"/>
    <col min="3846" max="4096" width="9.140625" style="102"/>
    <col min="4097" max="4097" width="19.7109375" style="102" customWidth="1"/>
    <col min="4098" max="4098" width="39.42578125" style="102" customWidth="1"/>
    <col min="4099" max="4099" width="23.7109375" style="102" customWidth="1"/>
    <col min="4100" max="4100" width="21.7109375" style="102" customWidth="1"/>
    <col min="4101" max="4101" width="30.42578125" style="102" customWidth="1"/>
    <col min="4102" max="4352" width="9.140625" style="102"/>
    <col min="4353" max="4353" width="19.7109375" style="102" customWidth="1"/>
    <col min="4354" max="4354" width="39.42578125" style="102" customWidth="1"/>
    <col min="4355" max="4355" width="23.7109375" style="102" customWidth="1"/>
    <col min="4356" max="4356" width="21.7109375" style="102" customWidth="1"/>
    <col min="4357" max="4357" width="30.42578125" style="102" customWidth="1"/>
    <col min="4358" max="4608" width="9.140625" style="102"/>
    <col min="4609" max="4609" width="19.7109375" style="102" customWidth="1"/>
    <col min="4610" max="4610" width="39.42578125" style="102" customWidth="1"/>
    <col min="4611" max="4611" width="23.7109375" style="102" customWidth="1"/>
    <col min="4612" max="4612" width="21.7109375" style="102" customWidth="1"/>
    <col min="4613" max="4613" width="30.42578125" style="102" customWidth="1"/>
    <col min="4614" max="4864" width="9.140625" style="102"/>
    <col min="4865" max="4865" width="19.7109375" style="102" customWidth="1"/>
    <col min="4866" max="4866" width="39.42578125" style="102" customWidth="1"/>
    <col min="4867" max="4867" width="23.7109375" style="102" customWidth="1"/>
    <col min="4868" max="4868" width="21.7109375" style="102" customWidth="1"/>
    <col min="4869" max="4869" width="30.42578125" style="102" customWidth="1"/>
    <col min="4870" max="5120" width="9.140625" style="102"/>
    <col min="5121" max="5121" width="19.7109375" style="102" customWidth="1"/>
    <col min="5122" max="5122" width="39.42578125" style="102" customWidth="1"/>
    <col min="5123" max="5123" width="23.7109375" style="102" customWidth="1"/>
    <col min="5124" max="5124" width="21.7109375" style="102" customWidth="1"/>
    <col min="5125" max="5125" width="30.42578125" style="102" customWidth="1"/>
    <col min="5126" max="5376" width="9.140625" style="102"/>
    <col min="5377" max="5377" width="19.7109375" style="102" customWidth="1"/>
    <col min="5378" max="5378" width="39.42578125" style="102" customWidth="1"/>
    <col min="5379" max="5379" width="23.7109375" style="102" customWidth="1"/>
    <col min="5380" max="5380" width="21.7109375" style="102" customWidth="1"/>
    <col min="5381" max="5381" width="30.42578125" style="102" customWidth="1"/>
    <col min="5382" max="5632" width="9.140625" style="102"/>
    <col min="5633" max="5633" width="19.7109375" style="102" customWidth="1"/>
    <col min="5634" max="5634" width="39.42578125" style="102" customWidth="1"/>
    <col min="5635" max="5635" width="23.7109375" style="102" customWidth="1"/>
    <col min="5636" max="5636" width="21.7109375" style="102" customWidth="1"/>
    <col min="5637" max="5637" width="30.42578125" style="102" customWidth="1"/>
    <col min="5638" max="5888" width="9.140625" style="102"/>
    <col min="5889" max="5889" width="19.7109375" style="102" customWidth="1"/>
    <col min="5890" max="5890" width="39.42578125" style="102" customWidth="1"/>
    <col min="5891" max="5891" width="23.7109375" style="102" customWidth="1"/>
    <col min="5892" max="5892" width="21.7109375" style="102" customWidth="1"/>
    <col min="5893" max="5893" width="30.42578125" style="102" customWidth="1"/>
    <col min="5894" max="6144" width="9.140625" style="102"/>
    <col min="6145" max="6145" width="19.7109375" style="102" customWidth="1"/>
    <col min="6146" max="6146" width="39.42578125" style="102" customWidth="1"/>
    <col min="6147" max="6147" width="23.7109375" style="102" customWidth="1"/>
    <col min="6148" max="6148" width="21.7109375" style="102" customWidth="1"/>
    <col min="6149" max="6149" width="30.42578125" style="102" customWidth="1"/>
    <col min="6150" max="6400" width="9.140625" style="102"/>
    <col min="6401" max="6401" width="19.7109375" style="102" customWidth="1"/>
    <col min="6402" max="6402" width="39.42578125" style="102" customWidth="1"/>
    <col min="6403" max="6403" width="23.7109375" style="102" customWidth="1"/>
    <col min="6404" max="6404" width="21.7109375" style="102" customWidth="1"/>
    <col min="6405" max="6405" width="30.42578125" style="102" customWidth="1"/>
    <col min="6406" max="6656" width="9.140625" style="102"/>
    <col min="6657" max="6657" width="19.7109375" style="102" customWidth="1"/>
    <col min="6658" max="6658" width="39.42578125" style="102" customWidth="1"/>
    <col min="6659" max="6659" width="23.7109375" style="102" customWidth="1"/>
    <col min="6660" max="6660" width="21.7109375" style="102" customWidth="1"/>
    <col min="6661" max="6661" width="30.42578125" style="102" customWidth="1"/>
    <col min="6662" max="6912" width="9.140625" style="102"/>
    <col min="6913" max="6913" width="19.7109375" style="102" customWidth="1"/>
    <col min="6914" max="6914" width="39.42578125" style="102" customWidth="1"/>
    <col min="6915" max="6915" width="23.7109375" style="102" customWidth="1"/>
    <col min="6916" max="6916" width="21.7109375" style="102" customWidth="1"/>
    <col min="6917" max="6917" width="30.42578125" style="102" customWidth="1"/>
    <col min="6918" max="7168" width="9.140625" style="102"/>
    <col min="7169" max="7169" width="19.7109375" style="102" customWidth="1"/>
    <col min="7170" max="7170" width="39.42578125" style="102" customWidth="1"/>
    <col min="7171" max="7171" width="23.7109375" style="102" customWidth="1"/>
    <col min="7172" max="7172" width="21.7109375" style="102" customWidth="1"/>
    <col min="7173" max="7173" width="30.42578125" style="102" customWidth="1"/>
    <col min="7174" max="7424" width="9.140625" style="102"/>
    <col min="7425" max="7425" width="19.7109375" style="102" customWidth="1"/>
    <col min="7426" max="7426" width="39.42578125" style="102" customWidth="1"/>
    <col min="7427" max="7427" width="23.7109375" style="102" customWidth="1"/>
    <col min="7428" max="7428" width="21.7109375" style="102" customWidth="1"/>
    <col min="7429" max="7429" width="30.42578125" style="102" customWidth="1"/>
    <col min="7430" max="7680" width="9.140625" style="102"/>
    <col min="7681" max="7681" width="19.7109375" style="102" customWidth="1"/>
    <col min="7682" max="7682" width="39.42578125" style="102" customWidth="1"/>
    <col min="7683" max="7683" width="23.7109375" style="102" customWidth="1"/>
    <col min="7684" max="7684" width="21.7109375" style="102" customWidth="1"/>
    <col min="7685" max="7685" width="30.42578125" style="102" customWidth="1"/>
    <col min="7686" max="7936" width="9.140625" style="102"/>
    <col min="7937" max="7937" width="19.7109375" style="102" customWidth="1"/>
    <col min="7938" max="7938" width="39.42578125" style="102" customWidth="1"/>
    <col min="7939" max="7939" width="23.7109375" style="102" customWidth="1"/>
    <col min="7940" max="7940" width="21.7109375" style="102" customWidth="1"/>
    <col min="7941" max="7941" width="30.42578125" style="102" customWidth="1"/>
    <col min="7942" max="8192" width="9.140625" style="102"/>
    <col min="8193" max="8193" width="19.7109375" style="102" customWidth="1"/>
    <col min="8194" max="8194" width="39.42578125" style="102" customWidth="1"/>
    <col min="8195" max="8195" width="23.7109375" style="102" customWidth="1"/>
    <col min="8196" max="8196" width="21.7109375" style="102" customWidth="1"/>
    <col min="8197" max="8197" width="30.42578125" style="102" customWidth="1"/>
    <col min="8198" max="8448" width="9.140625" style="102"/>
    <col min="8449" max="8449" width="19.7109375" style="102" customWidth="1"/>
    <col min="8450" max="8450" width="39.42578125" style="102" customWidth="1"/>
    <col min="8451" max="8451" width="23.7109375" style="102" customWidth="1"/>
    <col min="8452" max="8452" width="21.7109375" style="102" customWidth="1"/>
    <col min="8453" max="8453" width="30.42578125" style="102" customWidth="1"/>
    <col min="8454" max="8704" width="9.140625" style="102"/>
    <col min="8705" max="8705" width="19.7109375" style="102" customWidth="1"/>
    <col min="8706" max="8706" width="39.42578125" style="102" customWidth="1"/>
    <col min="8707" max="8707" width="23.7109375" style="102" customWidth="1"/>
    <col min="8708" max="8708" width="21.7109375" style="102" customWidth="1"/>
    <col min="8709" max="8709" width="30.42578125" style="102" customWidth="1"/>
    <col min="8710" max="8960" width="9.140625" style="102"/>
    <col min="8961" max="8961" width="19.7109375" style="102" customWidth="1"/>
    <col min="8962" max="8962" width="39.42578125" style="102" customWidth="1"/>
    <col min="8963" max="8963" width="23.7109375" style="102" customWidth="1"/>
    <col min="8964" max="8964" width="21.7109375" style="102" customWidth="1"/>
    <col min="8965" max="8965" width="30.42578125" style="102" customWidth="1"/>
    <col min="8966" max="9216" width="9.140625" style="102"/>
    <col min="9217" max="9217" width="19.7109375" style="102" customWidth="1"/>
    <col min="9218" max="9218" width="39.42578125" style="102" customWidth="1"/>
    <col min="9219" max="9219" width="23.7109375" style="102" customWidth="1"/>
    <col min="9220" max="9220" width="21.7109375" style="102" customWidth="1"/>
    <col min="9221" max="9221" width="30.42578125" style="102" customWidth="1"/>
    <col min="9222" max="9472" width="9.140625" style="102"/>
    <col min="9473" max="9473" width="19.7109375" style="102" customWidth="1"/>
    <col min="9474" max="9474" width="39.42578125" style="102" customWidth="1"/>
    <col min="9475" max="9475" width="23.7109375" style="102" customWidth="1"/>
    <col min="9476" max="9476" width="21.7109375" style="102" customWidth="1"/>
    <col min="9477" max="9477" width="30.42578125" style="102" customWidth="1"/>
    <col min="9478" max="9728" width="9.140625" style="102"/>
    <col min="9729" max="9729" width="19.7109375" style="102" customWidth="1"/>
    <col min="9730" max="9730" width="39.42578125" style="102" customWidth="1"/>
    <col min="9731" max="9731" width="23.7109375" style="102" customWidth="1"/>
    <col min="9732" max="9732" width="21.7109375" style="102" customWidth="1"/>
    <col min="9733" max="9733" width="30.42578125" style="102" customWidth="1"/>
    <col min="9734" max="9984" width="9.140625" style="102"/>
    <col min="9985" max="9985" width="19.7109375" style="102" customWidth="1"/>
    <col min="9986" max="9986" width="39.42578125" style="102" customWidth="1"/>
    <col min="9987" max="9987" width="23.7109375" style="102" customWidth="1"/>
    <col min="9988" max="9988" width="21.7109375" style="102" customWidth="1"/>
    <col min="9989" max="9989" width="30.42578125" style="102" customWidth="1"/>
    <col min="9990" max="10240" width="9.140625" style="102"/>
    <col min="10241" max="10241" width="19.7109375" style="102" customWidth="1"/>
    <col min="10242" max="10242" width="39.42578125" style="102" customWidth="1"/>
    <col min="10243" max="10243" width="23.7109375" style="102" customWidth="1"/>
    <col min="10244" max="10244" width="21.7109375" style="102" customWidth="1"/>
    <col min="10245" max="10245" width="30.42578125" style="102" customWidth="1"/>
    <col min="10246" max="10496" width="9.140625" style="102"/>
    <col min="10497" max="10497" width="19.7109375" style="102" customWidth="1"/>
    <col min="10498" max="10498" width="39.42578125" style="102" customWidth="1"/>
    <col min="10499" max="10499" width="23.7109375" style="102" customWidth="1"/>
    <col min="10500" max="10500" width="21.7109375" style="102" customWidth="1"/>
    <col min="10501" max="10501" width="30.42578125" style="102" customWidth="1"/>
    <col min="10502" max="10752" width="9.140625" style="102"/>
    <col min="10753" max="10753" width="19.7109375" style="102" customWidth="1"/>
    <col min="10754" max="10754" width="39.42578125" style="102" customWidth="1"/>
    <col min="10755" max="10755" width="23.7109375" style="102" customWidth="1"/>
    <col min="10756" max="10756" width="21.7109375" style="102" customWidth="1"/>
    <col min="10757" max="10757" width="30.42578125" style="102" customWidth="1"/>
    <col min="10758" max="11008" width="9.140625" style="102"/>
    <col min="11009" max="11009" width="19.7109375" style="102" customWidth="1"/>
    <col min="11010" max="11010" width="39.42578125" style="102" customWidth="1"/>
    <col min="11011" max="11011" width="23.7109375" style="102" customWidth="1"/>
    <col min="11012" max="11012" width="21.7109375" style="102" customWidth="1"/>
    <col min="11013" max="11013" width="30.42578125" style="102" customWidth="1"/>
    <col min="11014" max="11264" width="9.140625" style="102"/>
    <col min="11265" max="11265" width="19.7109375" style="102" customWidth="1"/>
    <col min="11266" max="11266" width="39.42578125" style="102" customWidth="1"/>
    <col min="11267" max="11267" width="23.7109375" style="102" customWidth="1"/>
    <col min="11268" max="11268" width="21.7109375" style="102" customWidth="1"/>
    <col min="11269" max="11269" width="30.42578125" style="102" customWidth="1"/>
    <col min="11270" max="11520" width="9.140625" style="102"/>
    <col min="11521" max="11521" width="19.7109375" style="102" customWidth="1"/>
    <col min="11522" max="11522" width="39.42578125" style="102" customWidth="1"/>
    <col min="11523" max="11523" width="23.7109375" style="102" customWidth="1"/>
    <col min="11524" max="11524" width="21.7109375" style="102" customWidth="1"/>
    <col min="11525" max="11525" width="30.42578125" style="102" customWidth="1"/>
    <col min="11526" max="11776" width="9.140625" style="102"/>
    <col min="11777" max="11777" width="19.7109375" style="102" customWidth="1"/>
    <col min="11778" max="11778" width="39.42578125" style="102" customWidth="1"/>
    <col min="11779" max="11779" width="23.7109375" style="102" customWidth="1"/>
    <col min="11780" max="11780" width="21.7109375" style="102" customWidth="1"/>
    <col min="11781" max="11781" width="30.42578125" style="102" customWidth="1"/>
    <col min="11782" max="12032" width="9.140625" style="102"/>
    <col min="12033" max="12033" width="19.7109375" style="102" customWidth="1"/>
    <col min="12034" max="12034" width="39.42578125" style="102" customWidth="1"/>
    <col min="12035" max="12035" width="23.7109375" style="102" customWidth="1"/>
    <col min="12036" max="12036" width="21.7109375" style="102" customWidth="1"/>
    <col min="12037" max="12037" width="30.42578125" style="102" customWidth="1"/>
    <col min="12038" max="12288" width="9.140625" style="102"/>
    <col min="12289" max="12289" width="19.7109375" style="102" customWidth="1"/>
    <col min="12290" max="12290" width="39.42578125" style="102" customWidth="1"/>
    <col min="12291" max="12291" width="23.7109375" style="102" customWidth="1"/>
    <col min="12292" max="12292" width="21.7109375" style="102" customWidth="1"/>
    <col min="12293" max="12293" width="30.42578125" style="102" customWidth="1"/>
    <col min="12294" max="12544" width="9.140625" style="102"/>
    <col min="12545" max="12545" width="19.7109375" style="102" customWidth="1"/>
    <col min="12546" max="12546" width="39.42578125" style="102" customWidth="1"/>
    <col min="12547" max="12547" width="23.7109375" style="102" customWidth="1"/>
    <col min="12548" max="12548" width="21.7109375" style="102" customWidth="1"/>
    <col min="12549" max="12549" width="30.42578125" style="102" customWidth="1"/>
    <col min="12550" max="12800" width="9.140625" style="102"/>
    <col min="12801" max="12801" width="19.7109375" style="102" customWidth="1"/>
    <col min="12802" max="12802" width="39.42578125" style="102" customWidth="1"/>
    <col min="12803" max="12803" width="23.7109375" style="102" customWidth="1"/>
    <col min="12804" max="12804" width="21.7109375" style="102" customWidth="1"/>
    <col min="12805" max="12805" width="30.42578125" style="102" customWidth="1"/>
    <col min="12806" max="13056" width="9.140625" style="102"/>
    <col min="13057" max="13057" width="19.7109375" style="102" customWidth="1"/>
    <col min="13058" max="13058" width="39.42578125" style="102" customWidth="1"/>
    <col min="13059" max="13059" width="23.7109375" style="102" customWidth="1"/>
    <col min="13060" max="13060" width="21.7109375" style="102" customWidth="1"/>
    <col min="13061" max="13061" width="30.42578125" style="102" customWidth="1"/>
    <col min="13062" max="13312" width="9.140625" style="102"/>
    <col min="13313" max="13313" width="19.7109375" style="102" customWidth="1"/>
    <col min="13314" max="13314" width="39.42578125" style="102" customWidth="1"/>
    <col min="13315" max="13315" width="23.7109375" style="102" customWidth="1"/>
    <col min="13316" max="13316" width="21.7109375" style="102" customWidth="1"/>
    <col min="13317" max="13317" width="30.42578125" style="102" customWidth="1"/>
    <col min="13318" max="13568" width="9.140625" style="102"/>
    <col min="13569" max="13569" width="19.7109375" style="102" customWidth="1"/>
    <col min="13570" max="13570" width="39.42578125" style="102" customWidth="1"/>
    <col min="13571" max="13571" width="23.7109375" style="102" customWidth="1"/>
    <col min="13572" max="13572" width="21.7109375" style="102" customWidth="1"/>
    <col min="13573" max="13573" width="30.42578125" style="102" customWidth="1"/>
    <col min="13574" max="13824" width="9.140625" style="102"/>
    <col min="13825" max="13825" width="19.7109375" style="102" customWidth="1"/>
    <col min="13826" max="13826" width="39.42578125" style="102" customWidth="1"/>
    <col min="13827" max="13827" width="23.7109375" style="102" customWidth="1"/>
    <col min="13828" max="13828" width="21.7109375" style="102" customWidth="1"/>
    <col min="13829" max="13829" width="30.42578125" style="102" customWidth="1"/>
    <col min="13830" max="14080" width="9.140625" style="102"/>
    <col min="14081" max="14081" width="19.7109375" style="102" customWidth="1"/>
    <col min="14082" max="14082" width="39.42578125" style="102" customWidth="1"/>
    <col min="14083" max="14083" width="23.7109375" style="102" customWidth="1"/>
    <col min="14084" max="14084" width="21.7109375" style="102" customWidth="1"/>
    <col min="14085" max="14085" width="30.42578125" style="102" customWidth="1"/>
    <col min="14086" max="14336" width="9.140625" style="102"/>
    <col min="14337" max="14337" width="19.7109375" style="102" customWidth="1"/>
    <col min="14338" max="14338" width="39.42578125" style="102" customWidth="1"/>
    <col min="14339" max="14339" width="23.7109375" style="102" customWidth="1"/>
    <col min="14340" max="14340" width="21.7109375" style="102" customWidth="1"/>
    <col min="14341" max="14341" width="30.42578125" style="102" customWidth="1"/>
    <col min="14342" max="14592" width="9.140625" style="102"/>
    <col min="14593" max="14593" width="19.7109375" style="102" customWidth="1"/>
    <col min="14594" max="14594" width="39.42578125" style="102" customWidth="1"/>
    <col min="14595" max="14595" width="23.7109375" style="102" customWidth="1"/>
    <col min="14596" max="14596" width="21.7109375" style="102" customWidth="1"/>
    <col min="14597" max="14597" width="30.42578125" style="102" customWidth="1"/>
    <col min="14598" max="14848" width="9.140625" style="102"/>
    <col min="14849" max="14849" width="19.7109375" style="102" customWidth="1"/>
    <col min="14850" max="14850" width="39.42578125" style="102" customWidth="1"/>
    <col min="14851" max="14851" width="23.7109375" style="102" customWidth="1"/>
    <col min="14852" max="14852" width="21.7109375" style="102" customWidth="1"/>
    <col min="14853" max="14853" width="30.42578125" style="102" customWidth="1"/>
    <col min="14854" max="15104" width="9.140625" style="102"/>
    <col min="15105" max="15105" width="19.7109375" style="102" customWidth="1"/>
    <col min="15106" max="15106" width="39.42578125" style="102" customWidth="1"/>
    <col min="15107" max="15107" width="23.7109375" style="102" customWidth="1"/>
    <col min="15108" max="15108" width="21.7109375" style="102" customWidth="1"/>
    <col min="15109" max="15109" width="30.42578125" style="102" customWidth="1"/>
    <col min="15110" max="15360" width="9.140625" style="102"/>
    <col min="15361" max="15361" width="19.7109375" style="102" customWidth="1"/>
    <col min="15362" max="15362" width="39.42578125" style="102" customWidth="1"/>
    <col min="15363" max="15363" width="23.7109375" style="102" customWidth="1"/>
    <col min="15364" max="15364" width="21.7109375" style="102" customWidth="1"/>
    <col min="15365" max="15365" width="30.42578125" style="102" customWidth="1"/>
    <col min="15366" max="15616" width="9.140625" style="102"/>
    <col min="15617" max="15617" width="19.7109375" style="102" customWidth="1"/>
    <col min="15618" max="15618" width="39.42578125" style="102" customWidth="1"/>
    <col min="15619" max="15619" width="23.7109375" style="102" customWidth="1"/>
    <col min="15620" max="15620" width="21.7109375" style="102" customWidth="1"/>
    <col min="15621" max="15621" width="30.42578125" style="102" customWidth="1"/>
    <col min="15622" max="15872" width="9.140625" style="102"/>
    <col min="15873" max="15873" width="19.7109375" style="102" customWidth="1"/>
    <col min="15874" max="15874" width="39.42578125" style="102" customWidth="1"/>
    <col min="15875" max="15875" width="23.7109375" style="102" customWidth="1"/>
    <col min="15876" max="15876" width="21.7109375" style="102" customWidth="1"/>
    <col min="15877" max="15877" width="30.42578125" style="102" customWidth="1"/>
    <col min="15878" max="16128" width="9.140625" style="102"/>
    <col min="16129" max="16129" width="19.7109375" style="102" customWidth="1"/>
    <col min="16130" max="16130" width="39.42578125" style="102" customWidth="1"/>
    <col min="16131" max="16131" width="23.7109375" style="102" customWidth="1"/>
    <col min="16132" max="16132" width="21.7109375" style="102" customWidth="1"/>
    <col min="16133" max="16133" width="30.42578125" style="102" customWidth="1"/>
    <col min="16134" max="16384" width="9.140625" style="102"/>
  </cols>
  <sheetData>
    <row r="1" spans="1:5" x14ac:dyDescent="0.2">
      <c r="C1" s="102" t="s">
        <v>129</v>
      </c>
    </row>
    <row r="2" spans="1:5" x14ac:dyDescent="0.2">
      <c r="C2" s="102" t="s">
        <v>130</v>
      </c>
    </row>
    <row r="3" spans="1:5" x14ac:dyDescent="0.2">
      <c r="C3" s="102" t="s">
        <v>131</v>
      </c>
    </row>
    <row r="4" spans="1:5" x14ac:dyDescent="0.2">
      <c r="C4" s="102" t="s">
        <v>132</v>
      </c>
    </row>
    <row r="5" spans="1:5" x14ac:dyDescent="0.2">
      <c r="C5" s="102" t="s">
        <v>133</v>
      </c>
    </row>
    <row r="7" spans="1:5" x14ac:dyDescent="0.2">
      <c r="B7" s="187" t="s">
        <v>134</v>
      </c>
    </row>
    <row r="8" spans="1:5" x14ac:dyDescent="0.2">
      <c r="B8" s="187" t="s">
        <v>135</v>
      </c>
    </row>
    <row r="9" spans="1:5" x14ac:dyDescent="0.2">
      <c r="B9" s="187" t="s">
        <v>136</v>
      </c>
    </row>
    <row r="11" spans="1:5" x14ac:dyDescent="0.2">
      <c r="A11" s="188" t="s">
        <v>137</v>
      </c>
      <c r="B11" s="189"/>
      <c r="C11" s="189"/>
      <c r="D11" s="189"/>
      <c r="E11" s="189"/>
    </row>
    <row r="12" spans="1:5" x14ac:dyDescent="0.2">
      <c r="A12" s="188" t="s">
        <v>138</v>
      </c>
      <c r="B12" s="189"/>
      <c r="C12" s="189"/>
      <c r="D12" s="189"/>
      <c r="E12" s="189"/>
    </row>
    <row r="13" spans="1:5" x14ac:dyDescent="0.2">
      <c r="A13" s="188" t="s">
        <v>121</v>
      </c>
      <c r="B13" s="189"/>
      <c r="C13" s="189"/>
      <c r="D13" s="189"/>
      <c r="E13" s="189"/>
    </row>
    <row r="14" spans="1:5" x14ac:dyDescent="0.2">
      <c r="A14" s="188" t="s">
        <v>122</v>
      </c>
      <c r="B14" s="189"/>
      <c r="C14" s="189"/>
      <c r="D14" s="189"/>
      <c r="E14" s="189"/>
    </row>
    <row r="15" spans="1:5" x14ac:dyDescent="0.2">
      <c r="A15" s="102" t="s">
        <v>211</v>
      </c>
    </row>
    <row r="17" spans="1:5" x14ac:dyDescent="0.2">
      <c r="A17" s="190" t="s">
        <v>139</v>
      </c>
      <c r="B17" s="190"/>
      <c r="C17" s="190"/>
      <c r="D17" s="190" t="s">
        <v>140</v>
      </c>
      <c r="E17" s="190" t="s">
        <v>141</v>
      </c>
    </row>
    <row r="18" spans="1:5" x14ac:dyDescent="0.2">
      <c r="A18" s="191" t="s">
        <v>142</v>
      </c>
      <c r="B18" s="191" t="s">
        <v>143</v>
      </c>
      <c r="C18" s="191" t="s">
        <v>144</v>
      </c>
      <c r="D18" s="190"/>
      <c r="E18" s="190"/>
    </row>
    <row r="19" spans="1:5" x14ac:dyDescent="0.2">
      <c r="A19" s="191"/>
      <c r="B19" s="191" t="s">
        <v>145</v>
      </c>
      <c r="C19" s="191" t="s">
        <v>146</v>
      </c>
      <c r="D19" s="190"/>
      <c r="E19" s="190"/>
    </row>
    <row r="20" spans="1:5" x14ac:dyDescent="0.2">
      <c r="A20" s="191"/>
      <c r="B20" s="191" t="s">
        <v>147</v>
      </c>
      <c r="C20" s="191"/>
      <c r="D20" s="190"/>
      <c r="E20" s="190"/>
    </row>
    <row r="21" spans="1:5" x14ac:dyDescent="0.2">
      <c r="A21" s="191"/>
      <c r="B21" s="191" t="s">
        <v>148</v>
      </c>
      <c r="C21" s="191"/>
      <c r="D21" s="190"/>
      <c r="E21" s="190"/>
    </row>
    <row r="22" spans="1:5" x14ac:dyDescent="0.2">
      <c r="A22" s="192">
        <v>1</v>
      </c>
      <c r="B22" s="192">
        <v>2</v>
      </c>
      <c r="C22" s="192">
        <v>3</v>
      </c>
      <c r="D22" s="192">
        <v>4</v>
      </c>
      <c r="E22" s="192">
        <v>5</v>
      </c>
    </row>
    <row r="23" spans="1:5" ht="28.5" x14ac:dyDescent="0.2">
      <c r="A23" s="192" t="s">
        <v>149</v>
      </c>
      <c r="B23" s="192" t="s">
        <v>150</v>
      </c>
      <c r="C23" s="225">
        <v>0.97969399999999995</v>
      </c>
      <c r="D23" s="192" t="s">
        <v>62</v>
      </c>
      <c r="E23" s="192" t="s">
        <v>62</v>
      </c>
    </row>
    <row r="31" spans="1:5" x14ac:dyDescent="0.2">
      <c r="A31" s="102" t="s">
        <v>31</v>
      </c>
      <c r="C31" s="102" t="s">
        <v>151</v>
      </c>
    </row>
    <row r="33" spans="1:3" x14ac:dyDescent="0.2">
      <c r="A33" s="193" t="s">
        <v>152</v>
      </c>
      <c r="C33" s="102" t="s">
        <v>47</v>
      </c>
    </row>
  </sheetData>
  <mergeCells count="10">
    <mergeCell ref="A11:E11"/>
    <mergeCell ref="A12:E12"/>
    <mergeCell ref="A13:E13"/>
    <mergeCell ref="A14:E14"/>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7" workbookViewId="0">
      <selection activeCell="A24" sqref="A24"/>
    </sheetView>
  </sheetViews>
  <sheetFormatPr defaultRowHeight="14.25" x14ac:dyDescent="0.2"/>
  <cols>
    <col min="1" max="1" width="65.85546875" style="102" customWidth="1"/>
    <col min="2" max="2" width="21" style="102" customWidth="1"/>
    <col min="3" max="3" width="33.140625" style="102" customWidth="1"/>
    <col min="4" max="256" width="9.140625" style="102"/>
    <col min="257" max="257" width="65.85546875" style="102" customWidth="1"/>
    <col min="258" max="258" width="21" style="102" customWidth="1"/>
    <col min="259" max="259" width="33.140625" style="102" customWidth="1"/>
    <col min="260" max="512" width="9.140625" style="102"/>
    <col min="513" max="513" width="65.85546875" style="102" customWidth="1"/>
    <col min="514" max="514" width="21" style="102" customWidth="1"/>
    <col min="515" max="515" width="33.140625" style="102" customWidth="1"/>
    <col min="516" max="768" width="9.140625" style="102"/>
    <col min="769" max="769" width="65.85546875" style="102" customWidth="1"/>
    <col min="770" max="770" width="21" style="102" customWidth="1"/>
    <col min="771" max="771" width="33.140625" style="102" customWidth="1"/>
    <col min="772" max="1024" width="9.140625" style="102"/>
    <col min="1025" max="1025" width="65.85546875" style="102" customWidth="1"/>
    <col min="1026" max="1026" width="21" style="102" customWidth="1"/>
    <col min="1027" max="1027" width="33.140625" style="102" customWidth="1"/>
    <col min="1028" max="1280" width="9.140625" style="102"/>
    <col min="1281" max="1281" width="65.85546875" style="102" customWidth="1"/>
    <col min="1282" max="1282" width="21" style="102" customWidth="1"/>
    <col min="1283" max="1283" width="33.140625" style="102" customWidth="1"/>
    <col min="1284" max="1536" width="9.140625" style="102"/>
    <col min="1537" max="1537" width="65.85546875" style="102" customWidth="1"/>
    <col min="1538" max="1538" width="21" style="102" customWidth="1"/>
    <col min="1539" max="1539" width="33.140625" style="102" customWidth="1"/>
    <col min="1540" max="1792" width="9.140625" style="102"/>
    <col min="1793" max="1793" width="65.85546875" style="102" customWidth="1"/>
    <col min="1794" max="1794" width="21" style="102" customWidth="1"/>
    <col min="1795" max="1795" width="33.140625" style="102" customWidth="1"/>
    <col min="1796" max="2048" width="9.140625" style="102"/>
    <col min="2049" max="2049" width="65.85546875" style="102" customWidth="1"/>
    <col min="2050" max="2050" width="21" style="102" customWidth="1"/>
    <col min="2051" max="2051" width="33.140625" style="102" customWidth="1"/>
    <col min="2052" max="2304" width="9.140625" style="102"/>
    <col min="2305" max="2305" width="65.85546875" style="102" customWidth="1"/>
    <col min="2306" max="2306" width="21" style="102" customWidth="1"/>
    <col min="2307" max="2307" width="33.140625" style="102" customWidth="1"/>
    <col min="2308" max="2560" width="9.140625" style="102"/>
    <col min="2561" max="2561" width="65.85546875" style="102" customWidth="1"/>
    <col min="2562" max="2562" width="21" style="102" customWidth="1"/>
    <col min="2563" max="2563" width="33.140625" style="102" customWidth="1"/>
    <col min="2564" max="2816" width="9.140625" style="102"/>
    <col min="2817" max="2817" width="65.85546875" style="102" customWidth="1"/>
    <col min="2818" max="2818" width="21" style="102" customWidth="1"/>
    <col min="2819" max="2819" width="33.140625" style="102" customWidth="1"/>
    <col min="2820" max="3072" width="9.140625" style="102"/>
    <col min="3073" max="3073" width="65.85546875" style="102" customWidth="1"/>
    <col min="3074" max="3074" width="21" style="102" customWidth="1"/>
    <col min="3075" max="3075" width="33.140625" style="102" customWidth="1"/>
    <col min="3076" max="3328" width="9.140625" style="102"/>
    <col min="3329" max="3329" width="65.85546875" style="102" customWidth="1"/>
    <col min="3330" max="3330" width="21" style="102" customWidth="1"/>
    <col min="3331" max="3331" width="33.140625" style="102" customWidth="1"/>
    <col min="3332" max="3584" width="9.140625" style="102"/>
    <col min="3585" max="3585" width="65.85546875" style="102" customWidth="1"/>
    <col min="3586" max="3586" width="21" style="102" customWidth="1"/>
    <col min="3587" max="3587" width="33.140625" style="102" customWidth="1"/>
    <col min="3588" max="3840" width="9.140625" style="102"/>
    <col min="3841" max="3841" width="65.85546875" style="102" customWidth="1"/>
    <col min="3842" max="3842" width="21" style="102" customWidth="1"/>
    <col min="3843" max="3843" width="33.140625" style="102" customWidth="1"/>
    <col min="3844" max="4096" width="9.140625" style="102"/>
    <col min="4097" max="4097" width="65.85546875" style="102" customWidth="1"/>
    <col min="4098" max="4098" width="21" style="102" customWidth="1"/>
    <col min="4099" max="4099" width="33.140625" style="102" customWidth="1"/>
    <col min="4100" max="4352" width="9.140625" style="102"/>
    <col min="4353" max="4353" width="65.85546875" style="102" customWidth="1"/>
    <col min="4354" max="4354" width="21" style="102" customWidth="1"/>
    <col min="4355" max="4355" width="33.140625" style="102" customWidth="1"/>
    <col min="4356" max="4608" width="9.140625" style="102"/>
    <col min="4609" max="4609" width="65.85546875" style="102" customWidth="1"/>
    <col min="4610" max="4610" width="21" style="102" customWidth="1"/>
    <col min="4611" max="4611" width="33.140625" style="102" customWidth="1"/>
    <col min="4612" max="4864" width="9.140625" style="102"/>
    <col min="4865" max="4865" width="65.85546875" style="102" customWidth="1"/>
    <col min="4866" max="4866" width="21" style="102" customWidth="1"/>
    <col min="4867" max="4867" width="33.140625" style="102" customWidth="1"/>
    <col min="4868" max="5120" width="9.140625" style="102"/>
    <col min="5121" max="5121" width="65.85546875" style="102" customWidth="1"/>
    <col min="5122" max="5122" width="21" style="102" customWidth="1"/>
    <col min="5123" max="5123" width="33.140625" style="102" customWidth="1"/>
    <col min="5124" max="5376" width="9.140625" style="102"/>
    <col min="5377" max="5377" width="65.85546875" style="102" customWidth="1"/>
    <col min="5378" max="5378" width="21" style="102" customWidth="1"/>
    <col min="5379" max="5379" width="33.140625" style="102" customWidth="1"/>
    <col min="5380" max="5632" width="9.140625" style="102"/>
    <col min="5633" max="5633" width="65.85546875" style="102" customWidth="1"/>
    <col min="5634" max="5634" width="21" style="102" customWidth="1"/>
    <col min="5635" max="5635" width="33.140625" style="102" customWidth="1"/>
    <col min="5636" max="5888" width="9.140625" style="102"/>
    <col min="5889" max="5889" width="65.85546875" style="102" customWidth="1"/>
    <col min="5890" max="5890" width="21" style="102" customWidth="1"/>
    <col min="5891" max="5891" width="33.140625" style="102" customWidth="1"/>
    <col min="5892" max="6144" width="9.140625" style="102"/>
    <col min="6145" max="6145" width="65.85546875" style="102" customWidth="1"/>
    <col min="6146" max="6146" width="21" style="102" customWidth="1"/>
    <col min="6147" max="6147" width="33.140625" style="102" customWidth="1"/>
    <col min="6148" max="6400" width="9.140625" style="102"/>
    <col min="6401" max="6401" width="65.85546875" style="102" customWidth="1"/>
    <col min="6402" max="6402" width="21" style="102" customWidth="1"/>
    <col min="6403" max="6403" width="33.140625" style="102" customWidth="1"/>
    <col min="6404" max="6656" width="9.140625" style="102"/>
    <col min="6657" max="6657" width="65.85546875" style="102" customWidth="1"/>
    <col min="6658" max="6658" width="21" style="102" customWidth="1"/>
    <col min="6659" max="6659" width="33.140625" style="102" customWidth="1"/>
    <col min="6660" max="6912" width="9.140625" style="102"/>
    <col min="6913" max="6913" width="65.85546875" style="102" customWidth="1"/>
    <col min="6914" max="6914" width="21" style="102" customWidth="1"/>
    <col min="6915" max="6915" width="33.140625" style="102" customWidth="1"/>
    <col min="6916" max="7168" width="9.140625" style="102"/>
    <col min="7169" max="7169" width="65.85546875" style="102" customWidth="1"/>
    <col min="7170" max="7170" width="21" style="102" customWidth="1"/>
    <col min="7171" max="7171" width="33.140625" style="102" customWidth="1"/>
    <col min="7172" max="7424" width="9.140625" style="102"/>
    <col min="7425" max="7425" width="65.85546875" style="102" customWidth="1"/>
    <col min="7426" max="7426" width="21" style="102" customWidth="1"/>
    <col min="7427" max="7427" width="33.140625" style="102" customWidth="1"/>
    <col min="7428" max="7680" width="9.140625" style="102"/>
    <col min="7681" max="7681" width="65.85546875" style="102" customWidth="1"/>
    <col min="7682" max="7682" width="21" style="102" customWidth="1"/>
    <col min="7683" max="7683" width="33.140625" style="102" customWidth="1"/>
    <col min="7684" max="7936" width="9.140625" style="102"/>
    <col min="7937" max="7937" width="65.85546875" style="102" customWidth="1"/>
    <col min="7938" max="7938" width="21" style="102" customWidth="1"/>
    <col min="7939" max="7939" width="33.140625" style="102" customWidth="1"/>
    <col min="7940" max="8192" width="9.140625" style="102"/>
    <col min="8193" max="8193" width="65.85546875" style="102" customWidth="1"/>
    <col min="8194" max="8194" width="21" style="102" customWidth="1"/>
    <col min="8195" max="8195" width="33.140625" style="102" customWidth="1"/>
    <col min="8196" max="8448" width="9.140625" style="102"/>
    <col min="8449" max="8449" width="65.85546875" style="102" customWidth="1"/>
    <col min="8450" max="8450" width="21" style="102" customWidth="1"/>
    <col min="8451" max="8451" width="33.140625" style="102" customWidth="1"/>
    <col min="8452" max="8704" width="9.140625" style="102"/>
    <col min="8705" max="8705" width="65.85546875" style="102" customWidth="1"/>
    <col min="8706" max="8706" width="21" style="102" customWidth="1"/>
    <col min="8707" max="8707" width="33.140625" style="102" customWidth="1"/>
    <col min="8708" max="8960" width="9.140625" style="102"/>
    <col min="8961" max="8961" width="65.85546875" style="102" customWidth="1"/>
    <col min="8962" max="8962" width="21" style="102" customWidth="1"/>
    <col min="8963" max="8963" width="33.140625" style="102" customWidth="1"/>
    <col min="8964" max="9216" width="9.140625" style="102"/>
    <col min="9217" max="9217" width="65.85546875" style="102" customWidth="1"/>
    <col min="9218" max="9218" width="21" style="102" customWidth="1"/>
    <col min="9219" max="9219" width="33.140625" style="102" customWidth="1"/>
    <col min="9220" max="9472" width="9.140625" style="102"/>
    <col min="9473" max="9473" width="65.85546875" style="102" customWidth="1"/>
    <col min="9474" max="9474" width="21" style="102" customWidth="1"/>
    <col min="9475" max="9475" width="33.140625" style="102" customWidth="1"/>
    <col min="9476" max="9728" width="9.140625" style="102"/>
    <col min="9729" max="9729" width="65.85546875" style="102" customWidth="1"/>
    <col min="9730" max="9730" width="21" style="102" customWidth="1"/>
    <col min="9731" max="9731" width="33.140625" style="102" customWidth="1"/>
    <col min="9732" max="9984" width="9.140625" style="102"/>
    <col min="9985" max="9985" width="65.85546875" style="102" customWidth="1"/>
    <col min="9986" max="9986" width="21" style="102" customWidth="1"/>
    <col min="9987" max="9987" width="33.140625" style="102" customWidth="1"/>
    <col min="9988" max="10240" width="9.140625" style="102"/>
    <col min="10241" max="10241" width="65.85546875" style="102" customWidth="1"/>
    <col min="10242" max="10242" width="21" style="102" customWidth="1"/>
    <col min="10243" max="10243" width="33.140625" style="102" customWidth="1"/>
    <col min="10244" max="10496" width="9.140625" style="102"/>
    <col min="10497" max="10497" width="65.85546875" style="102" customWidth="1"/>
    <col min="10498" max="10498" width="21" style="102" customWidth="1"/>
    <col min="10499" max="10499" width="33.140625" style="102" customWidth="1"/>
    <col min="10500" max="10752" width="9.140625" style="102"/>
    <col min="10753" max="10753" width="65.85546875" style="102" customWidth="1"/>
    <col min="10754" max="10754" width="21" style="102" customWidth="1"/>
    <col min="10755" max="10755" width="33.140625" style="102" customWidth="1"/>
    <col min="10756" max="11008" width="9.140625" style="102"/>
    <col min="11009" max="11009" width="65.85546875" style="102" customWidth="1"/>
    <col min="11010" max="11010" width="21" style="102" customWidth="1"/>
    <col min="11011" max="11011" width="33.140625" style="102" customWidth="1"/>
    <col min="11012" max="11264" width="9.140625" style="102"/>
    <col min="11265" max="11265" width="65.85546875" style="102" customWidth="1"/>
    <col min="11266" max="11266" width="21" style="102" customWidth="1"/>
    <col min="11267" max="11267" width="33.140625" style="102" customWidth="1"/>
    <col min="11268" max="11520" width="9.140625" style="102"/>
    <col min="11521" max="11521" width="65.85546875" style="102" customWidth="1"/>
    <col min="11522" max="11522" width="21" style="102" customWidth="1"/>
    <col min="11523" max="11523" width="33.140625" style="102" customWidth="1"/>
    <col min="11524" max="11776" width="9.140625" style="102"/>
    <col min="11777" max="11777" width="65.85546875" style="102" customWidth="1"/>
    <col min="11778" max="11778" width="21" style="102" customWidth="1"/>
    <col min="11779" max="11779" width="33.140625" style="102" customWidth="1"/>
    <col min="11780" max="12032" width="9.140625" style="102"/>
    <col min="12033" max="12033" width="65.85546875" style="102" customWidth="1"/>
    <col min="12034" max="12034" width="21" style="102" customWidth="1"/>
    <col min="12035" max="12035" width="33.140625" style="102" customWidth="1"/>
    <col min="12036" max="12288" width="9.140625" style="102"/>
    <col min="12289" max="12289" width="65.85546875" style="102" customWidth="1"/>
    <col min="12290" max="12290" width="21" style="102" customWidth="1"/>
    <col min="12291" max="12291" width="33.140625" style="102" customWidth="1"/>
    <col min="12292" max="12544" width="9.140625" style="102"/>
    <col min="12545" max="12545" width="65.85546875" style="102" customWidth="1"/>
    <col min="12546" max="12546" width="21" style="102" customWidth="1"/>
    <col min="12547" max="12547" width="33.140625" style="102" customWidth="1"/>
    <col min="12548" max="12800" width="9.140625" style="102"/>
    <col min="12801" max="12801" width="65.85546875" style="102" customWidth="1"/>
    <col min="12802" max="12802" width="21" style="102" customWidth="1"/>
    <col min="12803" max="12803" width="33.140625" style="102" customWidth="1"/>
    <col min="12804" max="13056" width="9.140625" style="102"/>
    <col min="13057" max="13057" width="65.85546875" style="102" customWidth="1"/>
    <col min="13058" max="13058" width="21" style="102" customWidth="1"/>
    <col min="13059" max="13059" width="33.140625" style="102" customWidth="1"/>
    <col min="13060" max="13312" width="9.140625" style="102"/>
    <col min="13313" max="13313" width="65.85546875" style="102" customWidth="1"/>
    <col min="13314" max="13314" width="21" style="102" customWidth="1"/>
    <col min="13315" max="13315" width="33.140625" style="102" customWidth="1"/>
    <col min="13316" max="13568" width="9.140625" style="102"/>
    <col min="13569" max="13569" width="65.85546875" style="102" customWidth="1"/>
    <col min="13570" max="13570" width="21" style="102" customWidth="1"/>
    <col min="13571" max="13571" width="33.140625" style="102" customWidth="1"/>
    <col min="13572" max="13824" width="9.140625" style="102"/>
    <col min="13825" max="13825" width="65.85546875" style="102" customWidth="1"/>
    <col min="13826" max="13826" width="21" style="102" customWidth="1"/>
    <col min="13827" max="13827" width="33.140625" style="102" customWidth="1"/>
    <col min="13828" max="14080" width="9.140625" style="102"/>
    <col min="14081" max="14081" width="65.85546875" style="102" customWidth="1"/>
    <col min="14082" max="14082" width="21" style="102" customWidth="1"/>
    <col min="14083" max="14083" width="33.140625" style="102" customWidth="1"/>
    <col min="14084" max="14336" width="9.140625" style="102"/>
    <col min="14337" max="14337" width="65.85546875" style="102" customWidth="1"/>
    <col min="14338" max="14338" width="21" style="102" customWidth="1"/>
    <col min="14339" max="14339" width="33.140625" style="102" customWidth="1"/>
    <col min="14340" max="14592" width="9.140625" style="102"/>
    <col min="14593" max="14593" width="65.85546875" style="102" customWidth="1"/>
    <col min="14594" max="14594" width="21" style="102" customWidth="1"/>
    <col min="14595" max="14595" width="33.140625" style="102" customWidth="1"/>
    <col min="14596" max="14848" width="9.140625" style="102"/>
    <col min="14849" max="14849" width="65.85546875" style="102" customWidth="1"/>
    <col min="14850" max="14850" width="21" style="102" customWidth="1"/>
    <col min="14851" max="14851" width="33.140625" style="102" customWidth="1"/>
    <col min="14852" max="15104" width="9.140625" style="102"/>
    <col min="15105" max="15105" width="65.85546875" style="102" customWidth="1"/>
    <col min="15106" max="15106" width="21" style="102" customWidth="1"/>
    <col min="15107" max="15107" width="33.140625" style="102" customWidth="1"/>
    <col min="15108" max="15360" width="9.140625" style="102"/>
    <col min="15361" max="15361" width="65.85546875" style="102" customWidth="1"/>
    <col min="15362" max="15362" width="21" style="102" customWidth="1"/>
    <col min="15363" max="15363" width="33.140625" style="102" customWidth="1"/>
    <col min="15364" max="15616" width="9.140625" style="102"/>
    <col min="15617" max="15617" width="65.85546875" style="102" customWidth="1"/>
    <col min="15618" max="15618" width="21" style="102" customWidth="1"/>
    <col min="15619" max="15619" width="33.140625" style="102" customWidth="1"/>
    <col min="15620" max="15872" width="9.140625" style="102"/>
    <col min="15873" max="15873" width="65.85546875" style="102" customWidth="1"/>
    <col min="15874" max="15874" width="21" style="102" customWidth="1"/>
    <col min="15875" max="15875" width="33.140625" style="102" customWidth="1"/>
    <col min="15876" max="16128" width="9.140625" style="102"/>
    <col min="16129" max="16129" width="65.85546875" style="102" customWidth="1"/>
    <col min="16130" max="16130" width="21" style="102" customWidth="1"/>
    <col min="16131" max="16131" width="33.140625" style="102" customWidth="1"/>
    <col min="16132" max="16384" width="9.140625" style="102"/>
  </cols>
  <sheetData>
    <row r="1" spans="1:3" ht="15" x14ac:dyDescent="0.2">
      <c r="A1" s="194"/>
      <c r="B1" s="194"/>
      <c r="C1" s="195"/>
    </row>
    <row r="2" spans="1:3" ht="15" x14ac:dyDescent="0.2">
      <c r="A2" s="196" t="s">
        <v>153</v>
      </c>
      <c r="B2" s="196"/>
      <c r="C2" s="196"/>
    </row>
    <row r="3" spans="1:3" ht="15" x14ac:dyDescent="0.2">
      <c r="A3" s="196" t="s">
        <v>154</v>
      </c>
      <c r="B3" s="196"/>
      <c r="C3" s="196"/>
    </row>
    <row r="4" spans="1:3" ht="15" x14ac:dyDescent="0.2">
      <c r="A4" s="196" t="s">
        <v>155</v>
      </c>
      <c r="B4" s="197"/>
      <c r="C4" s="197"/>
    </row>
    <row r="5" spans="1:3" ht="15" x14ac:dyDescent="0.2">
      <c r="A5" s="196" t="s">
        <v>156</v>
      </c>
      <c r="B5" s="197"/>
      <c r="C5" s="197"/>
    </row>
    <row r="6" spans="1:3" ht="15" x14ac:dyDescent="0.2">
      <c r="A6" s="196" t="s">
        <v>157</v>
      </c>
      <c r="B6" s="197"/>
      <c r="C6" s="197"/>
    </row>
    <row r="7" spans="1:3" ht="15" thickBot="1" x14ac:dyDescent="0.25">
      <c r="A7" s="194"/>
      <c r="B7" s="194"/>
      <c r="C7" s="198"/>
    </row>
    <row r="8" spans="1:3" ht="45.75" thickBot="1" x14ac:dyDescent="0.25">
      <c r="A8" s="199" t="s">
        <v>158</v>
      </c>
      <c r="B8" s="200" t="s">
        <v>159</v>
      </c>
      <c r="C8" s="200" t="s">
        <v>160</v>
      </c>
    </row>
    <row r="9" spans="1:3" ht="28.5" x14ac:dyDescent="0.2">
      <c r="A9" s="201" t="s">
        <v>161</v>
      </c>
      <c r="B9" s="202" t="s">
        <v>162</v>
      </c>
      <c r="C9" s="226">
        <v>0.153</v>
      </c>
    </row>
    <row r="10" spans="1:3" ht="28.5" x14ac:dyDescent="0.2">
      <c r="A10" s="203" t="s">
        <v>163</v>
      </c>
      <c r="B10" s="204" t="s">
        <v>164</v>
      </c>
      <c r="C10" s="226">
        <v>0</v>
      </c>
    </row>
    <row r="11" spans="1:3" ht="42.75" x14ac:dyDescent="0.2">
      <c r="A11" s="203" t="s">
        <v>165</v>
      </c>
      <c r="B11" s="204" t="s">
        <v>166</v>
      </c>
      <c r="C11" s="226">
        <v>0.02</v>
      </c>
    </row>
    <row r="12" spans="1:3" ht="42.75" x14ac:dyDescent="0.2">
      <c r="A12" s="203" t="s">
        <v>167</v>
      </c>
      <c r="B12" s="204" t="s">
        <v>164</v>
      </c>
      <c r="C12" s="226">
        <v>0</v>
      </c>
    </row>
    <row r="13" spans="1:3" ht="15" x14ac:dyDescent="0.2">
      <c r="A13" s="205" t="s">
        <v>168</v>
      </c>
      <c r="B13" s="204" t="s">
        <v>169</v>
      </c>
      <c r="C13" s="226">
        <v>0.20399999999999999</v>
      </c>
    </row>
    <row r="14" spans="1:3" ht="15" x14ac:dyDescent="0.2">
      <c r="A14" s="205" t="s">
        <v>170</v>
      </c>
      <c r="B14" s="204" t="s">
        <v>171</v>
      </c>
      <c r="C14" s="226">
        <v>0.17499999999999999</v>
      </c>
    </row>
    <row r="15" spans="1:3" ht="15" x14ac:dyDescent="0.2">
      <c r="A15" s="205" t="s">
        <v>172</v>
      </c>
      <c r="B15" s="204" t="s">
        <v>173</v>
      </c>
      <c r="C15" s="226">
        <v>0.17499999999999999</v>
      </c>
    </row>
    <row r="16" spans="1:3" ht="15" x14ac:dyDescent="0.2">
      <c r="A16" s="205" t="s">
        <v>174</v>
      </c>
      <c r="B16" s="204" t="s">
        <v>171</v>
      </c>
      <c r="C16" s="226">
        <v>0.11600000000000001</v>
      </c>
    </row>
    <row r="17" spans="1:3" ht="15" x14ac:dyDescent="0.2">
      <c r="A17" s="205" t="s">
        <v>175</v>
      </c>
      <c r="B17" s="204" t="s">
        <v>176</v>
      </c>
      <c r="C17" s="228">
        <v>0.68</v>
      </c>
    </row>
    <row r="18" spans="1:3" ht="28.5" x14ac:dyDescent="0.2">
      <c r="A18" s="206" t="s">
        <v>177</v>
      </c>
      <c r="B18" s="207" t="s">
        <v>178</v>
      </c>
      <c r="C18" s="228">
        <v>2.9399999999999999E-2</v>
      </c>
    </row>
    <row r="19" spans="1:3" ht="28.5" x14ac:dyDescent="0.2">
      <c r="A19" s="206" t="s">
        <v>179</v>
      </c>
      <c r="B19" s="207" t="s">
        <v>178</v>
      </c>
      <c r="C19" s="228">
        <v>5.11E-2</v>
      </c>
    </row>
    <row r="20" spans="1:3" ht="29.25" thickBot="1" x14ac:dyDescent="0.25">
      <c r="A20" s="208" t="s">
        <v>180</v>
      </c>
      <c r="B20" s="209" t="s">
        <v>212</v>
      </c>
      <c r="C20" s="227">
        <v>0.20399999999999999</v>
      </c>
    </row>
    <row r="24" spans="1:3" x14ac:dyDescent="0.2">
      <c r="A24" s="143" t="s">
        <v>31</v>
      </c>
      <c r="B24" s="171" t="s">
        <v>58</v>
      </c>
      <c r="C24" s="171"/>
    </row>
    <row r="25" spans="1:3" x14ac:dyDescent="0.2">
      <c r="A25" s="143"/>
      <c r="B25" s="3"/>
      <c r="C25" s="3"/>
    </row>
    <row r="26" spans="1:3" x14ac:dyDescent="0.2">
      <c r="A26" s="143"/>
      <c r="B26" s="3"/>
      <c r="C26" s="3"/>
    </row>
    <row r="27" spans="1:3" x14ac:dyDescent="0.2">
      <c r="A27" s="143" t="s">
        <v>46</v>
      </c>
      <c r="B27" s="171" t="s">
        <v>47</v>
      </c>
      <c r="C27" s="171"/>
    </row>
  </sheetData>
  <mergeCells count="5">
    <mergeCell ref="A2:C2"/>
    <mergeCell ref="A3:C3"/>
    <mergeCell ref="A4:C4"/>
    <mergeCell ref="A5:C5"/>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офп</vt:lpstr>
      <vt:lpstr>осп</vt:lpstr>
      <vt:lpstr>ддс</vt:lpstr>
      <vt:lpstr>капитал</vt:lpstr>
      <vt:lpstr>эскертүүлөр</vt:lpstr>
      <vt:lpstr>приложение</vt:lpstr>
      <vt:lpstr>норматив</vt:lpstr>
      <vt:lpstr>осп!Область_печати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Kanybekova</dc:creator>
  <cp:lastModifiedBy>Нарбекова Мээрим Уланбековна</cp:lastModifiedBy>
  <cp:lastPrinted>2016-02-08T04:37:30Z</cp:lastPrinted>
  <dcterms:created xsi:type="dcterms:W3CDTF">1996-10-08T23:32:33Z</dcterms:created>
  <dcterms:modified xsi:type="dcterms:W3CDTF">2022-05-30T08:03:45Z</dcterms:modified>
</cp:coreProperties>
</file>